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1600" windowHeight="8490"/>
  </bookViews>
  <sheets>
    <sheet name="Hlavní strana" sheetId="12" r:id="rId1"/>
    <sheet name="ZŠ" sheetId="21" r:id="rId2"/>
    <sheet name="MŠ" sheetId="20" r:id="rId3"/>
    <sheet name="MŠ + ZŠ" sheetId="15" r:id="rId4"/>
  </sheets>
  <definedNames>
    <definedName name="_xlnm.Print_Titles" localSheetId="2">MŠ!$2:$10</definedName>
    <definedName name="_xlnm.Print_Titles" localSheetId="3">'MŠ + ZŠ'!$2:$10</definedName>
    <definedName name="_xlnm.Print_Titles" localSheetId="1">ZŠ!$2:$10</definedName>
    <definedName name="_xlnm.Print_Area" localSheetId="0">'Hlavní strana'!$B$2:$P$46</definedName>
    <definedName name="_xlnm.Print_Area" localSheetId="2">MŠ!$B$2:$AD$108</definedName>
    <definedName name="_xlnm.Print_Area" localSheetId="3">'MŠ + ZŠ'!$B$2:$AD$108</definedName>
    <definedName name="_xlnm.Print_Area" localSheetId="1">ZŠ!$B$2:$AD$108</definedName>
  </definedNames>
  <calcPr calcId="145621"/>
</workbook>
</file>

<file path=xl/calcChain.xml><?xml version="1.0" encoding="utf-8"?>
<calcChain xmlns="http://schemas.openxmlformats.org/spreadsheetml/2006/main">
  <c r="Y81" i="21" l="1"/>
  <c r="P81" i="21"/>
  <c r="O81" i="21"/>
  <c r="X81" i="21" s="1"/>
  <c r="J81" i="21"/>
  <c r="Y79" i="21"/>
  <c r="P79" i="21"/>
  <c r="O79" i="21"/>
  <c r="X79" i="21" s="1"/>
  <c r="J79" i="21"/>
  <c r="O77" i="21"/>
  <c r="X77" i="21" s="1"/>
  <c r="J77" i="21"/>
  <c r="Y75" i="21"/>
  <c r="P75" i="21"/>
  <c r="O75" i="21"/>
  <c r="X75" i="21" s="1"/>
  <c r="J75" i="21"/>
  <c r="Y73" i="21"/>
  <c r="P73" i="21"/>
  <c r="O73" i="21"/>
  <c r="X73" i="21" s="1"/>
  <c r="J73" i="21"/>
  <c r="AA71" i="21"/>
  <c r="AB71" i="21" s="1"/>
  <c r="R71" i="21"/>
  <c r="P71" i="21"/>
  <c r="O71" i="21"/>
  <c r="J71" i="21"/>
  <c r="O69" i="21"/>
  <c r="R69" i="21" s="1"/>
  <c r="AA69" i="21" s="1"/>
  <c r="AB69" i="21" s="1"/>
  <c r="J69" i="21"/>
  <c r="AA67" i="21"/>
  <c r="AB67" i="21" s="1"/>
  <c r="R67" i="21"/>
  <c r="P67" i="21"/>
  <c r="O67" i="21"/>
  <c r="J67" i="21"/>
  <c r="P65" i="21"/>
  <c r="O65" i="21"/>
  <c r="R65" i="21" s="1"/>
  <c r="AA65" i="21" s="1"/>
  <c r="AB65" i="21" s="1"/>
  <c r="J65" i="21"/>
  <c r="AA63" i="21"/>
  <c r="AB63" i="21" s="1"/>
  <c r="R63" i="21"/>
  <c r="P63" i="21"/>
  <c r="O63" i="21"/>
  <c r="J63" i="21"/>
  <c r="O61" i="21"/>
  <c r="R61" i="21" s="1"/>
  <c r="AA61" i="21" s="1"/>
  <c r="AB61" i="21" s="1"/>
  <c r="J61" i="21"/>
  <c r="O59" i="21"/>
  <c r="P59" i="21" s="1"/>
  <c r="J59" i="21"/>
  <c r="P57" i="21"/>
  <c r="O57" i="21"/>
  <c r="R57" i="21" s="1"/>
  <c r="AA57" i="21" s="1"/>
  <c r="AB57" i="21" s="1"/>
  <c r="J57" i="21"/>
  <c r="O55" i="21"/>
  <c r="P55" i="21" s="1"/>
  <c r="J55" i="21"/>
  <c r="O53" i="21"/>
  <c r="R53" i="21" s="1"/>
  <c r="AA53" i="21" s="1"/>
  <c r="AB53" i="21" s="1"/>
  <c r="J53" i="21"/>
  <c r="O51" i="21"/>
  <c r="P51" i="21" s="1"/>
  <c r="J51" i="21"/>
  <c r="P49" i="21"/>
  <c r="O49" i="21"/>
  <c r="R49" i="21" s="1"/>
  <c r="AA49" i="21" s="1"/>
  <c r="AB49" i="21" s="1"/>
  <c r="J49" i="21"/>
  <c r="O47" i="21"/>
  <c r="P47" i="21" s="1"/>
  <c r="J47" i="21"/>
  <c r="O45" i="21"/>
  <c r="Y45" i="21" s="1"/>
  <c r="J45" i="21"/>
  <c r="O43" i="21"/>
  <c r="Z43" i="21" s="1"/>
  <c r="J43" i="21"/>
  <c r="O41" i="21"/>
  <c r="Z41" i="21" s="1"/>
  <c r="J41" i="21"/>
  <c r="O39" i="21"/>
  <c r="Z39" i="21" s="1"/>
  <c r="J39" i="21"/>
  <c r="O37" i="21"/>
  <c r="Z37" i="21" s="1"/>
  <c r="J37" i="21"/>
  <c r="O35" i="21"/>
  <c r="R35" i="21" s="1"/>
  <c r="AA35" i="21" s="1"/>
  <c r="AB35" i="21" s="1"/>
  <c r="J35" i="21"/>
  <c r="O33" i="21"/>
  <c r="R33" i="21" s="1"/>
  <c r="AA33" i="21" s="1"/>
  <c r="AB33" i="21" s="1"/>
  <c r="J33" i="21"/>
  <c r="R31" i="21"/>
  <c r="AA31" i="21" s="1"/>
  <c r="AB31" i="21" s="1"/>
  <c r="O31" i="21"/>
  <c r="P31" i="21" s="1"/>
  <c r="J31" i="21"/>
  <c r="O29" i="21"/>
  <c r="X29" i="21" s="1"/>
  <c r="J29" i="21"/>
  <c r="O27" i="21"/>
  <c r="R27" i="21" s="1"/>
  <c r="AA27" i="21" s="1"/>
  <c r="AB27" i="21" s="1"/>
  <c r="J27" i="21"/>
  <c r="R25" i="21"/>
  <c r="AA25" i="21" s="1"/>
  <c r="AB25" i="21" s="1"/>
  <c r="O25" i="21"/>
  <c r="P25" i="21" s="1"/>
  <c r="J25" i="21"/>
  <c r="O23" i="21"/>
  <c r="R23" i="21" s="1"/>
  <c r="AA23" i="21" s="1"/>
  <c r="AB23" i="21" s="1"/>
  <c r="J23" i="21"/>
  <c r="O21" i="21"/>
  <c r="P21" i="21" s="1"/>
  <c r="J21" i="21"/>
  <c r="O19" i="21"/>
  <c r="X19" i="21" s="1"/>
  <c r="J19" i="21"/>
  <c r="O17" i="21"/>
  <c r="X17" i="21" s="1"/>
  <c r="J17" i="21"/>
  <c r="O15" i="21"/>
  <c r="X15" i="21" s="1"/>
  <c r="J15" i="21"/>
  <c r="O13" i="21"/>
  <c r="X13" i="21" s="1"/>
  <c r="J13" i="21"/>
  <c r="O11" i="21"/>
  <c r="X11" i="21" s="1"/>
  <c r="J11" i="21"/>
  <c r="J8" i="21"/>
  <c r="J7" i="21"/>
  <c r="F6" i="21"/>
  <c r="G6" i="21" s="1"/>
  <c r="G5" i="21"/>
  <c r="F5" i="21"/>
  <c r="T83" i="20"/>
  <c r="L90" i="20" s="1"/>
  <c r="O81" i="20"/>
  <c r="X81" i="20" s="1"/>
  <c r="J81" i="20"/>
  <c r="O79" i="20"/>
  <c r="X79" i="20" s="1"/>
  <c r="J79" i="20"/>
  <c r="O77" i="20"/>
  <c r="X77" i="20" s="1"/>
  <c r="J77" i="20"/>
  <c r="O75" i="20"/>
  <c r="X75" i="20" s="1"/>
  <c r="J75" i="20"/>
  <c r="O73" i="20"/>
  <c r="X73" i="20" s="1"/>
  <c r="J73" i="20"/>
  <c r="R71" i="20"/>
  <c r="AA71" i="20" s="1"/>
  <c r="AB71" i="20" s="1"/>
  <c r="P71" i="20"/>
  <c r="O71" i="20"/>
  <c r="J71" i="20"/>
  <c r="O69" i="20"/>
  <c r="R69" i="20" s="1"/>
  <c r="AA69" i="20" s="1"/>
  <c r="AB69" i="20" s="1"/>
  <c r="J69" i="20"/>
  <c r="O67" i="20"/>
  <c r="R67" i="20" s="1"/>
  <c r="AA67" i="20" s="1"/>
  <c r="AB67" i="20" s="1"/>
  <c r="J67" i="20"/>
  <c r="O65" i="20"/>
  <c r="R65" i="20" s="1"/>
  <c r="AA65" i="20" s="1"/>
  <c r="AB65" i="20" s="1"/>
  <c r="J65" i="20"/>
  <c r="O63" i="20"/>
  <c r="R63" i="20" s="1"/>
  <c r="AA63" i="20" s="1"/>
  <c r="AB63" i="20" s="1"/>
  <c r="J63" i="20"/>
  <c r="O61" i="20"/>
  <c r="R61" i="20" s="1"/>
  <c r="AA61" i="20" s="1"/>
  <c r="AB61" i="20" s="1"/>
  <c r="J61" i="20"/>
  <c r="O59" i="20"/>
  <c r="P59" i="20" s="1"/>
  <c r="J59" i="20"/>
  <c r="O57" i="20"/>
  <c r="R57" i="20" s="1"/>
  <c r="AA57" i="20" s="1"/>
  <c r="AB57" i="20" s="1"/>
  <c r="J57" i="20"/>
  <c r="O55" i="20"/>
  <c r="P55" i="20" s="1"/>
  <c r="J55" i="20"/>
  <c r="O53" i="20"/>
  <c r="R53" i="20" s="1"/>
  <c r="AA53" i="20" s="1"/>
  <c r="AB53" i="20" s="1"/>
  <c r="J53" i="20"/>
  <c r="O51" i="20"/>
  <c r="P51" i="20" s="1"/>
  <c r="J51" i="20"/>
  <c r="O49" i="20"/>
  <c r="R49" i="20" s="1"/>
  <c r="AA49" i="20" s="1"/>
  <c r="AB49" i="20" s="1"/>
  <c r="J49" i="20"/>
  <c r="O47" i="20"/>
  <c r="P47" i="20" s="1"/>
  <c r="J47" i="20"/>
  <c r="O45" i="20"/>
  <c r="Z45" i="20" s="1"/>
  <c r="J45" i="20"/>
  <c r="O43" i="20"/>
  <c r="Z43" i="20" s="1"/>
  <c r="J43" i="20"/>
  <c r="O41" i="20"/>
  <c r="Z41" i="20" s="1"/>
  <c r="J41" i="20"/>
  <c r="O39" i="20"/>
  <c r="Z39" i="20" s="1"/>
  <c r="J39" i="20"/>
  <c r="W37" i="20"/>
  <c r="O37" i="20"/>
  <c r="Z37" i="20" s="1"/>
  <c r="J37" i="20"/>
  <c r="R35" i="20"/>
  <c r="AA35" i="20" s="1"/>
  <c r="AB35" i="20" s="1"/>
  <c r="P35" i="20"/>
  <c r="O35" i="20"/>
  <c r="J35" i="20"/>
  <c r="O33" i="20"/>
  <c r="R33" i="20" s="1"/>
  <c r="AA33" i="20" s="1"/>
  <c r="AB33" i="20" s="1"/>
  <c r="J33" i="20"/>
  <c r="R31" i="20"/>
  <c r="AA31" i="20" s="1"/>
  <c r="AB31" i="20" s="1"/>
  <c r="P31" i="20"/>
  <c r="O31" i="20"/>
  <c r="J31" i="20"/>
  <c r="Z29" i="20"/>
  <c r="Y29" i="20"/>
  <c r="T29" i="20"/>
  <c r="P29" i="20"/>
  <c r="O29" i="20"/>
  <c r="X29" i="20" s="1"/>
  <c r="J29" i="20"/>
  <c r="O27" i="20"/>
  <c r="R27" i="20" s="1"/>
  <c r="AA27" i="20" s="1"/>
  <c r="AB27" i="20" s="1"/>
  <c r="J27" i="20"/>
  <c r="R25" i="20"/>
  <c r="AA25" i="20" s="1"/>
  <c r="AB25" i="20" s="1"/>
  <c r="P25" i="20"/>
  <c r="O25" i="20"/>
  <c r="J25" i="20"/>
  <c r="O23" i="20"/>
  <c r="R23" i="20" s="1"/>
  <c r="AA23" i="20" s="1"/>
  <c r="AB23" i="20" s="1"/>
  <c r="J23" i="20"/>
  <c r="R21" i="20"/>
  <c r="AA21" i="20" s="1"/>
  <c r="AB21" i="20" s="1"/>
  <c r="P21" i="20"/>
  <c r="O21" i="20"/>
  <c r="J21" i="20"/>
  <c r="Y19" i="20"/>
  <c r="P19" i="20"/>
  <c r="O19" i="20"/>
  <c r="X19" i="20" s="1"/>
  <c r="J19" i="20"/>
  <c r="Y17" i="20"/>
  <c r="P17" i="20"/>
  <c r="O17" i="20"/>
  <c r="X17" i="20" s="1"/>
  <c r="J17" i="20"/>
  <c r="Y15" i="20"/>
  <c r="P15" i="20"/>
  <c r="O15" i="20"/>
  <c r="X15" i="20" s="1"/>
  <c r="J15" i="20"/>
  <c r="Y13" i="20"/>
  <c r="P13" i="20"/>
  <c r="O13" i="20"/>
  <c r="X13" i="20" s="1"/>
  <c r="J13" i="20"/>
  <c r="Y11" i="20"/>
  <c r="P11" i="20"/>
  <c r="O11" i="20"/>
  <c r="X11" i="20" s="1"/>
  <c r="J11" i="20"/>
  <c r="J8" i="20"/>
  <c r="J7" i="20"/>
  <c r="F6" i="20"/>
  <c r="G6" i="20" s="1"/>
  <c r="G5" i="20"/>
  <c r="F5" i="20"/>
  <c r="L96" i="15"/>
  <c r="L95" i="15"/>
  <c r="L94" i="15"/>
  <c r="P77" i="21" l="1"/>
  <c r="Y77" i="21"/>
  <c r="P53" i="21"/>
  <c r="R47" i="21"/>
  <c r="AA47" i="21" s="1"/>
  <c r="S43" i="21"/>
  <c r="S45" i="21"/>
  <c r="R51" i="21"/>
  <c r="AA51" i="21" s="1"/>
  <c r="AB51" i="21" s="1"/>
  <c r="W43" i="21"/>
  <c r="W45" i="21"/>
  <c r="R55" i="21"/>
  <c r="AA55" i="21" s="1"/>
  <c r="AB55" i="21" s="1"/>
  <c r="W41" i="21"/>
  <c r="W39" i="21"/>
  <c r="Z45" i="21"/>
  <c r="R59" i="21"/>
  <c r="AA59" i="21" s="1"/>
  <c r="AB59" i="21" s="1"/>
  <c r="P61" i="21"/>
  <c r="P69" i="21"/>
  <c r="P63" i="20"/>
  <c r="P67" i="20"/>
  <c r="P73" i="20"/>
  <c r="P75" i="20"/>
  <c r="P77" i="20"/>
  <c r="P79" i="20"/>
  <c r="W39" i="20"/>
  <c r="R47" i="20"/>
  <c r="AA47" i="20" s="1"/>
  <c r="P49" i="20"/>
  <c r="P53" i="20"/>
  <c r="P81" i="20"/>
  <c r="R51" i="20"/>
  <c r="AA51" i="20" s="1"/>
  <c r="AB51" i="20" s="1"/>
  <c r="P57" i="20"/>
  <c r="P65" i="20"/>
  <c r="Y73" i="20"/>
  <c r="Y75" i="20"/>
  <c r="Y77" i="20"/>
  <c r="Y79" i="20"/>
  <c r="Y81" i="20"/>
  <c r="S45" i="20"/>
  <c r="W43" i="20"/>
  <c r="W45" i="20"/>
  <c r="R59" i="20"/>
  <c r="AA59" i="20" s="1"/>
  <c r="AB59" i="20" s="1"/>
  <c r="P61" i="20"/>
  <c r="P69" i="20"/>
  <c r="W41" i="20"/>
  <c r="R55" i="20"/>
  <c r="AA55" i="20" s="1"/>
  <c r="AB55" i="20" s="1"/>
  <c r="Z29" i="21"/>
  <c r="P29" i="21"/>
  <c r="P35" i="21"/>
  <c r="W37" i="21"/>
  <c r="R21" i="21"/>
  <c r="AA21" i="21" s="1"/>
  <c r="AB21" i="21" s="1"/>
  <c r="T29" i="21"/>
  <c r="T83" i="21" s="1"/>
  <c r="L90" i="21" s="1"/>
  <c r="Y29" i="21"/>
  <c r="P11" i="21"/>
  <c r="P13" i="21"/>
  <c r="P15" i="21"/>
  <c r="P17" i="21"/>
  <c r="P19" i="21"/>
  <c r="Y11" i="21"/>
  <c r="Y13" i="21"/>
  <c r="Y15" i="21"/>
  <c r="Y17" i="21"/>
  <c r="Y19" i="21"/>
  <c r="E86" i="21"/>
  <c r="S13" i="21"/>
  <c r="Z15" i="21"/>
  <c r="S19" i="21"/>
  <c r="X37" i="21"/>
  <c r="X39" i="21"/>
  <c r="X41" i="21"/>
  <c r="X43" i="21"/>
  <c r="X45" i="21"/>
  <c r="AB47" i="21"/>
  <c r="V73" i="21"/>
  <c r="Z73" i="21"/>
  <c r="V75" i="21"/>
  <c r="Z75" i="21"/>
  <c r="V77" i="21"/>
  <c r="Z77" i="21"/>
  <c r="V79" i="21"/>
  <c r="Z79" i="21"/>
  <c r="U81" i="21"/>
  <c r="Z81" i="21"/>
  <c r="S11" i="21"/>
  <c r="Z11" i="21"/>
  <c r="Z13" i="21"/>
  <c r="S15" i="21"/>
  <c r="S17" i="21"/>
  <c r="Z17" i="21"/>
  <c r="Z19" i="21"/>
  <c r="W11" i="21"/>
  <c r="W13" i="21"/>
  <c r="W15" i="21"/>
  <c r="W17" i="21"/>
  <c r="W19" i="21"/>
  <c r="P23" i="21"/>
  <c r="P27" i="21"/>
  <c r="W29" i="21"/>
  <c r="P33" i="21"/>
  <c r="P37" i="21"/>
  <c r="Y37" i="21"/>
  <c r="P39" i="21"/>
  <c r="Y39" i="21"/>
  <c r="P41" i="21"/>
  <c r="Y41" i="21"/>
  <c r="P43" i="21"/>
  <c r="Y43" i="21"/>
  <c r="P45" i="21"/>
  <c r="W73" i="21"/>
  <c r="W75" i="21"/>
  <c r="W77" i="21"/>
  <c r="W79" i="21"/>
  <c r="W81" i="21"/>
  <c r="U37" i="21"/>
  <c r="S39" i="21"/>
  <c r="S41" i="21"/>
  <c r="E86" i="20"/>
  <c r="S11" i="20"/>
  <c r="Z13" i="20"/>
  <c r="S17" i="20"/>
  <c r="S19" i="20"/>
  <c r="X37" i="20"/>
  <c r="X39" i="20"/>
  <c r="X41" i="20"/>
  <c r="X43" i="20"/>
  <c r="X45" i="20"/>
  <c r="AB47" i="20"/>
  <c r="V73" i="20"/>
  <c r="V83" i="20" s="1"/>
  <c r="L92" i="20" s="1"/>
  <c r="Z73" i="20"/>
  <c r="V75" i="20"/>
  <c r="Z75" i="20"/>
  <c r="V77" i="20"/>
  <c r="Z77" i="20"/>
  <c r="V79" i="20"/>
  <c r="Z79" i="20"/>
  <c r="U81" i="20"/>
  <c r="Z81" i="20"/>
  <c r="Z11" i="20"/>
  <c r="S13" i="20"/>
  <c r="S15" i="20"/>
  <c r="Z15" i="20"/>
  <c r="Z17" i="20"/>
  <c r="Z19" i="20"/>
  <c r="W11" i="20"/>
  <c r="W13" i="20"/>
  <c r="W15" i="20"/>
  <c r="W17" i="20"/>
  <c r="W19" i="20"/>
  <c r="P23" i="20"/>
  <c r="P38" i="20" s="1"/>
  <c r="P27" i="20"/>
  <c r="W29" i="20"/>
  <c r="P33" i="20"/>
  <c r="P37" i="20"/>
  <c r="Y37" i="20"/>
  <c r="P39" i="20"/>
  <c r="Y39" i="20"/>
  <c r="P41" i="20"/>
  <c r="Y41" i="20"/>
  <c r="P43" i="20"/>
  <c r="Y43" i="20"/>
  <c r="P45" i="20"/>
  <c r="Y45" i="20"/>
  <c r="W73" i="20"/>
  <c r="W75" i="20"/>
  <c r="W77" i="20"/>
  <c r="W79" i="20"/>
  <c r="W81" i="20"/>
  <c r="U37" i="20"/>
  <c r="S39" i="20"/>
  <c r="S41" i="20"/>
  <c r="S43" i="20"/>
  <c r="O59" i="15"/>
  <c r="O55" i="15"/>
  <c r="O51" i="15"/>
  <c r="O19" i="15"/>
  <c r="AB83" i="21" l="1"/>
  <c r="L98" i="21" s="1"/>
  <c r="L97" i="21" s="1"/>
  <c r="X83" i="21"/>
  <c r="L94" i="21" s="1"/>
  <c r="AA83" i="21"/>
  <c r="AB83" i="20"/>
  <c r="L98" i="20" s="1"/>
  <c r="L97" i="20" s="1"/>
  <c r="Y83" i="20"/>
  <c r="L95" i="20" s="1"/>
  <c r="R83" i="20"/>
  <c r="L88" i="20" s="1"/>
  <c r="P82" i="20"/>
  <c r="K101" i="20" s="1"/>
  <c r="X83" i="20"/>
  <c r="L94" i="20" s="1"/>
  <c r="AA83" i="20"/>
  <c r="R83" i="21"/>
  <c r="L88" i="21" s="1"/>
  <c r="P38" i="21"/>
  <c r="O7" i="21" s="1"/>
  <c r="Y83" i="21"/>
  <c r="L95" i="21" s="1"/>
  <c r="Q10" i="21"/>
  <c r="Z83" i="21"/>
  <c r="L96" i="21" s="1"/>
  <c r="S83" i="21"/>
  <c r="L89" i="21" s="1"/>
  <c r="Q38" i="21"/>
  <c r="Q9" i="21"/>
  <c r="Q82" i="21"/>
  <c r="P82" i="21"/>
  <c r="U83" i="21"/>
  <c r="L91" i="21" s="1"/>
  <c r="V83" i="21"/>
  <c r="L92" i="21" s="1"/>
  <c r="AD38" i="20"/>
  <c r="AD9" i="20" s="1"/>
  <c r="P9" i="20"/>
  <c r="O9" i="20" s="1"/>
  <c r="O7" i="20"/>
  <c r="O38" i="20"/>
  <c r="U83" i="20"/>
  <c r="L91" i="20" s="1"/>
  <c r="M101" i="20"/>
  <c r="AD82" i="20"/>
  <c r="AD10" i="20" s="1"/>
  <c r="Z83" i="20"/>
  <c r="L96" i="20" s="1"/>
  <c r="Q9" i="20"/>
  <c r="Q38" i="20"/>
  <c r="Q10" i="20"/>
  <c r="S83" i="20"/>
  <c r="L89" i="20" s="1"/>
  <c r="Q82" i="20"/>
  <c r="O82" i="20"/>
  <c r="J21" i="15"/>
  <c r="O21" i="15"/>
  <c r="R21" i="15" s="1"/>
  <c r="AA21" i="15" s="1"/>
  <c r="AB21" i="15" s="1"/>
  <c r="O69" i="15"/>
  <c r="O61" i="15"/>
  <c r="O41" i="15"/>
  <c r="O43" i="15"/>
  <c r="O45" i="15"/>
  <c r="O39" i="15"/>
  <c r="O33" i="15"/>
  <c r="O13" i="15"/>
  <c r="O15" i="15"/>
  <c r="O17" i="15"/>
  <c r="O11" i="15"/>
  <c r="W83" i="21" l="1"/>
  <c r="L93" i="21" s="1"/>
  <c r="W83" i="20"/>
  <c r="L93" i="20" s="1"/>
  <c r="L101" i="20"/>
  <c r="O8" i="20"/>
  <c r="P10" i="20"/>
  <c r="O10" i="20" s="1"/>
  <c r="O38" i="21"/>
  <c r="AD38" i="21" s="1"/>
  <c r="AD9" i="21" s="1"/>
  <c r="P9" i="21"/>
  <c r="O9" i="21" s="1"/>
  <c r="M101" i="21"/>
  <c r="P10" i="21"/>
  <c r="O10" i="21" s="1"/>
  <c r="L101" i="21"/>
  <c r="O8" i="21"/>
  <c r="K101" i="21"/>
  <c r="O82" i="21"/>
  <c r="AD82" i="21" s="1"/>
  <c r="AD10" i="21" s="1"/>
  <c r="P21" i="15"/>
  <c r="J7" i="15" l="1"/>
  <c r="F5" i="15" l="1"/>
  <c r="G5" i="15" s="1"/>
  <c r="O81" i="15"/>
  <c r="X81" i="15" s="1"/>
  <c r="J81" i="15"/>
  <c r="O79" i="15"/>
  <c r="X79" i="15" s="1"/>
  <c r="J79" i="15"/>
  <c r="O77" i="15"/>
  <c r="X77" i="15" s="1"/>
  <c r="J77" i="15"/>
  <c r="O75" i="15"/>
  <c r="X75" i="15" s="1"/>
  <c r="J75" i="15"/>
  <c r="O73" i="15"/>
  <c r="X73" i="15" s="1"/>
  <c r="J73" i="15"/>
  <c r="O71" i="15"/>
  <c r="R71" i="15" s="1"/>
  <c r="AA71" i="15" s="1"/>
  <c r="AB71" i="15" s="1"/>
  <c r="J71" i="15"/>
  <c r="R69" i="15"/>
  <c r="AA69" i="15" s="1"/>
  <c r="AB69" i="15" s="1"/>
  <c r="J69" i="15"/>
  <c r="O67" i="15"/>
  <c r="R67" i="15" s="1"/>
  <c r="AA67" i="15" s="1"/>
  <c r="AB67" i="15" s="1"/>
  <c r="J67" i="15"/>
  <c r="O65" i="15"/>
  <c r="P65" i="15" s="1"/>
  <c r="J65" i="15"/>
  <c r="O63" i="15"/>
  <c r="R63" i="15" s="1"/>
  <c r="AA63" i="15" s="1"/>
  <c r="AB63" i="15" s="1"/>
  <c r="J63" i="15"/>
  <c r="R61" i="15"/>
  <c r="AA61" i="15" s="1"/>
  <c r="AB61" i="15" s="1"/>
  <c r="J61" i="15"/>
  <c r="P59" i="15"/>
  <c r="J59" i="15"/>
  <c r="O57" i="15"/>
  <c r="P57" i="15" s="1"/>
  <c r="J57" i="15"/>
  <c r="P55" i="15"/>
  <c r="J55" i="15"/>
  <c r="O53" i="15"/>
  <c r="R53" i="15" s="1"/>
  <c r="AA53" i="15" s="1"/>
  <c r="AB53" i="15" s="1"/>
  <c r="J53" i="15"/>
  <c r="P51" i="15"/>
  <c r="J51" i="15"/>
  <c r="O49" i="15"/>
  <c r="P49" i="15" s="1"/>
  <c r="J49" i="15"/>
  <c r="O47" i="15"/>
  <c r="P47" i="15" s="1"/>
  <c r="J47" i="15"/>
  <c r="W45" i="15"/>
  <c r="J45" i="15"/>
  <c r="W43" i="15"/>
  <c r="J43" i="15"/>
  <c r="W41" i="15"/>
  <c r="J41" i="15"/>
  <c r="W39" i="15"/>
  <c r="J39" i="15"/>
  <c r="O37" i="15"/>
  <c r="W37" i="15" s="1"/>
  <c r="J37" i="15"/>
  <c r="O35" i="15"/>
  <c r="P35" i="15" s="1"/>
  <c r="J35" i="15"/>
  <c r="R33" i="15"/>
  <c r="AA33" i="15" s="1"/>
  <c r="AB33" i="15" s="1"/>
  <c r="J33" i="15"/>
  <c r="O31" i="15"/>
  <c r="R31" i="15" s="1"/>
  <c r="AA31" i="15" s="1"/>
  <c r="AB31" i="15" s="1"/>
  <c r="J31" i="15"/>
  <c r="O29" i="15"/>
  <c r="X29" i="15" s="1"/>
  <c r="J29" i="15"/>
  <c r="O27" i="15"/>
  <c r="P27" i="15" s="1"/>
  <c r="J27" i="15"/>
  <c r="O25" i="15"/>
  <c r="R25" i="15" s="1"/>
  <c r="AA25" i="15" s="1"/>
  <c r="AB25" i="15" s="1"/>
  <c r="J25" i="15"/>
  <c r="O23" i="15"/>
  <c r="R23" i="15" s="1"/>
  <c r="AA23" i="15" s="1"/>
  <c r="AB23" i="15" s="1"/>
  <c r="J23" i="15"/>
  <c r="X19" i="15"/>
  <c r="J19" i="15"/>
  <c r="X17" i="15"/>
  <c r="J17" i="15"/>
  <c r="X15" i="15"/>
  <c r="J15" i="15"/>
  <c r="X13" i="15"/>
  <c r="J13" i="15"/>
  <c r="X11" i="15"/>
  <c r="J11" i="15"/>
  <c r="J8" i="15"/>
  <c r="F6" i="15"/>
  <c r="G6" i="15" s="1"/>
  <c r="R57" i="15" l="1"/>
  <c r="AA57" i="15" s="1"/>
  <c r="AB57" i="15" s="1"/>
  <c r="R35" i="15"/>
  <c r="AA35" i="15" s="1"/>
  <c r="AB35" i="15" s="1"/>
  <c r="W11" i="15"/>
  <c r="R49" i="15"/>
  <c r="AA49" i="15" s="1"/>
  <c r="AB49" i="15" s="1"/>
  <c r="W79" i="15"/>
  <c r="S11" i="15"/>
  <c r="S19" i="15"/>
  <c r="R65" i="15"/>
  <c r="AA65" i="15" s="1"/>
  <c r="AB65" i="15" s="1"/>
  <c r="W19" i="15"/>
  <c r="Y75" i="15"/>
  <c r="P61" i="15"/>
  <c r="P75" i="15"/>
  <c r="Z75" i="15"/>
  <c r="Y79" i="15"/>
  <c r="P81" i="15"/>
  <c r="Z81" i="15"/>
  <c r="Z11" i="15"/>
  <c r="Z19" i="15"/>
  <c r="P11" i="15"/>
  <c r="P19" i="15"/>
  <c r="W75" i="15"/>
  <c r="V79" i="15"/>
  <c r="W81" i="15"/>
  <c r="Y81" i="15"/>
  <c r="P53" i="15"/>
  <c r="P69" i="15"/>
  <c r="V75" i="15"/>
  <c r="P79" i="15"/>
  <c r="Z79" i="15"/>
  <c r="U81" i="15"/>
  <c r="W13" i="15"/>
  <c r="S13" i="15"/>
  <c r="W15" i="15"/>
  <c r="E86" i="15"/>
  <c r="V73" i="15"/>
  <c r="Y73" i="15"/>
  <c r="W73" i="15"/>
  <c r="P73" i="15"/>
  <c r="Z73" i="15"/>
  <c r="W29" i="15"/>
  <c r="T29" i="15"/>
  <c r="T83" i="15" s="1"/>
  <c r="L90" i="15" s="1"/>
  <c r="P77" i="15"/>
  <c r="Z77" i="15"/>
  <c r="V77" i="15"/>
  <c r="W77" i="15"/>
  <c r="Y77" i="15"/>
  <c r="P17" i="15"/>
  <c r="Y17" i="15"/>
  <c r="Y15" i="15"/>
  <c r="Z17" i="15"/>
  <c r="P25" i="15"/>
  <c r="Y13" i="15"/>
  <c r="P15" i="15"/>
  <c r="Z15" i="15"/>
  <c r="S17" i="15"/>
  <c r="Y29" i="15"/>
  <c r="P31" i="15"/>
  <c r="Y11" i="15"/>
  <c r="P13" i="15"/>
  <c r="Z13" i="15"/>
  <c r="S15" i="15"/>
  <c r="W17" i="15"/>
  <c r="Y19" i="15"/>
  <c r="P29" i="15"/>
  <c r="Z29" i="15"/>
  <c r="X37" i="15"/>
  <c r="X41" i="15"/>
  <c r="P23" i="15"/>
  <c r="P33" i="15"/>
  <c r="Y39" i="15"/>
  <c r="Y41" i="15"/>
  <c r="Y43" i="15"/>
  <c r="Y45" i="15"/>
  <c r="P63" i="15"/>
  <c r="P67" i="15"/>
  <c r="P71" i="15"/>
  <c r="R27" i="15"/>
  <c r="AA27" i="15" s="1"/>
  <c r="AB27" i="15" s="1"/>
  <c r="U37" i="15"/>
  <c r="Z37" i="15"/>
  <c r="S39" i="15"/>
  <c r="Z39" i="15"/>
  <c r="S41" i="15"/>
  <c r="Z41" i="15"/>
  <c r="S43" i="15"/>
  <c r="Z43" i="15"/>
  <c r="S45" i="15"/>
  <c r="Z45" i="15"/>
  <c r="R47" i="15"/>
  <c r="R51" i="15"/>
  <c r="AA51" i="15" s="1"/>
  <c r="AB51" i="15" s="1"/>
  <c r="R55" i="15"/>
  <c r="AA55" i="15" s="1"/>
  <c r="AB55" i="15" s="1"/>
  <c r="R59" i="15"/>
  <c r="AA59" i="15" s="1"/>
  <c r="AB59" i="15" s="1"/>
  <c r="X39" i="15"/>
  <c r="X43" i="15"/>
  <c r="X45" i="15"/>
  <c r="P37" i="15"/>
  <c r="Y37" i="15"/>
  <c r="P39" i="15"/>
  <c r="P41" i="15"/>
  <c r="P43" i="15"/>
  <c r="P45" i="15"/>
  <c r="Q10" i="15" l="1"/>
  <c r="Q9" i="15"/>
  <c r="P38" i="15"/>
  <c r="P9" i="15" s="1"/>
  <c r="O9" i="15" s="1"/>
  <c r="P82" i="15"/>
  <c r="P10" i="15" s="1"/>
  <c r="O10" i="15" s="1"/>
  <c r="V83" i="15"/>
  <c r="L92" i="15" s="1"/>
  <c r="U83" i="15"/>
  <c r="L91" i="15" s="1"/>
  <c r="Q38" i="15"/>
  <c r="X83" i="15"/>
  <c r="Q82" i="15"/>
  <c r="Z83" i="15"/>
  <c r="Y83" i="15"/>
  <c r="AA47" i="15"/>
  <c r="R83" i="15"/>
  <c r="S83" i="15"/>
  <c r="L89" i="15" s="1"/>
  <c r="O7" i="15" l="1"/>
  <c r="O38" i="15"/>
  <c r="AD38" i="15" s="1"/>
  <c r="AD9" i="15" s="1"/>
  <c r="O8" i="15"/>
  <c r="K101" i="15"/>
  <c r="L88" i="15"/>
  <c r="W83" i="15"/>
  <c r="L101" i="15"/>
  <c r="M101" i="15"/>
  <c r="O82" i="15"/>
  <c r="AD82" i="15" s="1"/>
  <c r="AD10" i="15" s="1"/>
  <c r="AA83" i="15"/>
  <c r="AB47" i="15"/>
  <c r="AB83" i="15" s="1"/>
  <c r="L98" i="15" s="1"/>
  <c r="L97" i="15" s="1"/>
  <c r="L93" i="15" l="1"/>
</calcChain>
</file>

<file path=xl/sharedStrings.xml><?xml version="1.0" encoding="utf-8"?>
<sst xmlns="http://schemas.openxmlformats.org/spreadsheetml/2006/main" count="553" uniqueCount="171">
  <si>
    <t>Počet podpůrných personálních opatření ve školách</t>
  </si>
  <si>
    <t>II/1.1</t>
  </si>
  <si>
    <t>Chůva – personální podpora MŠ</t>
  </si>
  <si>
    <t>II/2.1</t>
  </si>
  <si>
    <t>II/2.2</t>
  </si>
  <si>
    <t xml:space="preserve">Počet platforem pro odborná tematická setkání </t>
  </si>
  <si>
    <t>II/2.3</t>
  </si>
  <si>
    <t>Profesní rozvoj předškolních pedagogů prostřednictvím supervize</t>
  </si>
  <si>
    <t xml:space="preserve">Počet poskytnutých služeb individuální podpory pedagogům </t>
  </si>
  <si>
    <t>II/2.4</t>
  </si>
  <si>
    <t>II/2.5</t>
  </si>
  <si>
    <t>Specifika práce pedagoga s dvouletými dětmi v MŠ</t>
  </si>
  <si>
    <t>II/3.1</t>
  </si>
  <si>
    <t>II/3.2</t>
  </si>
  <si>
    <t>Individualizace vzdělávání v MŠ</t>
  </si>
  <si>
    <t>II/3.3</t>
  </si>
  <si>
    <t>Odborně zaměřená tematická setkávání a spolupráce s rodiči dětí v MŠ</t>
  </si>
  <si>
    <t>CLIL ve výuce na ZŠ</t>
  </si>
  <si>
    <t>Tandemová výuka na ZŠ</t>
  </si>
  <si>
    <t>Vzdělávání pedagogického sboru ZŠ zaměřené na inkluzi – vzdělávací akce v rozsahu 8 hodin</t>
  </si>
  <si>
    <t>milník</t>
  </si>
  <si>
    <t>Celkový počet účastníků</t>
  </si>
  <si>
    <t>Počet organizací, ve kterých se zvýšila kvalita výchovy a vzdělávání a proinkluzivnost</t>
  </si>
  <si>
    <t>Počet dětí a žáků s potřebou podpůrných opatření v podpořených organizacích</t>
  </si>
  <si>
    <t>Počet dětí, žáků a studentů Romů v podpořených organizacích</t>
  </si>
  <si>
    <t>Celkový počet dětí, žáků a studentů v podpořených organizacích</t>
  </si>
  <si>
    <t>Počet pracovníků ve vzdělávání, kteří v praxi uplatňují nově získané poznatky a dovednosti</t>
  </si>
  <si>
    <t xml:space="preserve">Počet mimoškolních aktivit vedoucích k rozvoji kompetencí </t>
  </si>
  <si>
    <t>výsledky</t>
  </si>
  <si>
    <t>výstupy</t>
  </si>
  <si>
    <t>* definice indikátorů</t>
  </si>
  <si>
    <t>Školní asistent – personální podpora MŠ</t>
  </si>
  <si>
    <t>Školní speciální pedagog – personální podpora MŠ</t>
  </si>
  <si>
    <t xml:space="preserve">Školní psycholog – personální podpora MŠ </t>
  </si>
  <si>
    <t xml:space="preserve">Sociální pedagog – personální podpora MŠ </t>
  </si>
  <si>
    <t>Osobnostně sociální rozvoj předškolních pedagogů MŠ v rozsahu 40 hodin</t>
  </si>
  <si>
    <t>Osobnostně sociální rozvoj předškolních pedagogů MŠ v rozsahu 16 hodin</t>
  </si>
  <si>
    <t>Sdílení zkušeností pedagogů z různých škol prostřednictvím vzájemných návštěv (pro MŠ)</t>
  </si>
  <si>
    <t>Prevence logopedických vad a problémů komunikačních schopností u dětí v MŠ</t>
  </si>
  <si>
    <t>Školní asistent – personální podpora ZŠ</t>
  </si>
  <si>
    <t>Školní speciální pedagog – personální podpora ZŠ</t>
  </si>
  <si>
    <t xml:space="preserve">Školní psycholog – personální podpora ZŠ </t>
  </si>
  <si>
    <t xml:space="preserve">Sociální pedagog – personální podpora ZŠ </t>
  </si>
  <si>
    <t>Vzdělávání pedagogických pracovníků ZŠ zaměřené na inkluzi – DVPP v rozsahu 56 hodin</t>
  </si>
  <si>
    <t>Vzdělávání pedagogických pracovníků ZŠ zaměřené na inkluzi – DVPP v rozsahu 80 hodin</t>
  </si>
  <si>
    <t>Sdílení zkušeností pedagogů z různých škol prostřednictvím vzájemných návštěv (pro ZŠ)</t>
  </si>
  <si>
    <t xml:space="preserve">Čtenářský klub pro žáky ZŠ </t>
  </si>
  <si>
    <t>Klub zábavné logiky a deskových her pro žáky ZŠ</t>
  </si>
  <si>
    <t>Doučování žáků ZŠ ohrožených školním neúspěchem</t>
  </si>
  <si>
    <t>Příprava na vyučování žáků ZŠ ohrožených školním neúspěchem</t>
  </si>
  <si>
    <t>Odborně zaměřená tematická setkávání a spolupráce s rodiči žáků ZŠ</t>
  </si>
  <si>
    <t xml:space="preserve">I/1.1 </t>
  </si>
  <si>
    <t xml:space="preserve">I/1.2 </t>
  </si>
  <si>
    <t xml:space="preserve">I/1.3 </t>
  </si>
  <si>
    <t xml:space="preserve">I/1.4 </t>
  </si>
  <si>
    <t xml:space="preserve">I/1.5 </t>
  </si>
  <si>
    <t xml:space="preserve">I/2.1 </t>
  </si>
  <si>
    <t xml:space="preserve">I/2.2 </t>
  </si>
  <si>
    <t xml:space="preserve">I/2.3 </t>
  </si>
  <si>
    <t xml:space="preserve">I/2.4 </t>
  </si>
  <si>
    <t xml:space="preserve">I/2.5 </t>
  </si>
  <si>
    <t xml:space="preserve">I/2.6 </t>
  </si>
  <si>
    <t xml:space="preserve">I/3.1 </t>
  </si>
  <si>
    <t xml:space="preserve">I/3.2 </t>
  </si>
  <si>
    <t xml:space="preserve">I/3.3 </t>
  </si>
  <si>
    <t>II/1.2</t>
  </si>
  <si>
    <t>II/1.3</t>
  </si>
  <si>
    <t>II/1.4</t>
  </si>
  <si>
    <t>II/2.6</t>
  </si>
  <si>
    <t>II/2.7</t>
  </si>
  <si>
    <t>II/2.8</t>
  </si>
  <si>
    <t>II/2.9</t>
  </si>
  <si>
    <t>II/2.10</t>
  </si>
  <si>
    <t>II/2.11</t>
  </si>
  <si>
    <t>II/2.12</t>
  </si>
  <si>
    <t>II/2.13</t>
  </si>
  <si>
    <t>II/3.4</t>
  </si>
  <si>
    <t>II/4.1</t>
  </si>
  <si>
    <t>počet podpořených osob - pracovníci ve vzdělávání</t>
  </si>
  <si>
    <t>Za MŠ finance celkem</t>
  </si>
  <si>
    <t>Za ZŠ finance celkem</t>
  </si>
  <si>
    <t>Indikátory celkem</t>
  </si>
  <si>
    <t>02.3.68.1</t>
  </si>
  <si>
    <t>02.3.68.2</t>
  </si>
  <si>
    <t>02.3.61.1</t>
  </si>
  <si>
    <t>POSTUP:</t>
  </si>
  <si>
    <t>výzvy č. 02_16_022 a výzvy č. 02_16_023 OP VVV</t>
  </si>
  <si>
    <t>3.</t>
  </si>
  <si>
    <t>1.</t>
  </si>
  <si>
    <t>2.</t>
  </si>
  <si>
    <t>zbývá</t>
  </si>
  <si>
    <t>Vzdělávání pedagogických pracovníků ZŠ zaměřené na inkluzi – DVPP v rozsahu 32 hodin</t>
  </si>
  <si>
    <t>ZÁKLADNÍ ŠKOLA</t>
  </si>
  <si>
    <t>MATEŘSKÁ ŠKOLA</t>
  </si>
  <si>
    <t>Minimální dotace</t>
  </si>
  <si>
    <t>Maximální dotace</t>
  </si>
  <si>
    <t>ZŠ</t>
  </si>
  <si>
    <t xml:space="preserve">ZÁKLADNÍ ŠKOLA </t>
  </si>
  <si>
    <t>MATEŘSKÁ ŠKOLA
+
ZÁKLADNÍ ŠKOLA</t>
  </si>
  <si>
    <t>Počet podpořených osob - pracovníci ve vzdělávání</t>
  </si>
  <si>
    <t>Výstupy</t>
  </si>
  <si>
    <t>Výsledky</t>
  </si>
  <si>
    <t>Milník</t>
  </si>
  <si>
    <t>Počet dětí a žáků s potřebou podpůrných opatření v podpořených organizacích *</t>
  </si>
  <si>
    <t>Počet dětí, žáků a studentů Romů v podpořených organizacích *</t>
  </si>
  <si>
    <t>Celkový počet dětí, žáků a studentů v podpořených organizacích *</t>
  </si>
  <si>
    <t>** Cílová hodnota těchto indikátorů není závazná a nebude součástí právního aktu.</t>
  </si>
  <si>
    <t>Cena jedné šablony
(v Kč)</t>
  </si>
  <si>
    <t>Požadováno celkem 
(v Kč)</t>
  </si>
  <si>
    <t>Požadováno šablon (v tomto sloupci vyplňte 
počet šablon)</t>
  </si>
  <si>
    <t>Typ</t>
  </si>
  <si>
    <t>Název</t>
  </si>
  <si>
    <t>Číslo</t>
  </si>
  <si>
    <t>Hodnota</t>
  </si>
  <si>
    <t>Poznámka</t>
  </si>
  <si>
    <t>Komentář k šabloně 
(podrobněji v Příloze č. 3)</t>
  </si>
  <si>
    <t>1 šablona = 1 absolvent 40 hodinového vzdělávacího programu DVPP</t>
  </si>
  <si>
    <t>1 šablona = 1 absolvent 16 hodinového vzdělávacího programu DVPP</t>
  </si>
  <si>
    <t>1 šablona = 1 absolvent 24 hodinového vzdělávacího programu DVPP</t>
  </si>
  <si>
    <t>1 šablona = 1 absolvent 32 hodinového vzdělávacího programu DVPP</t>
  </si>
  <si>
    <t>1 šablona = 1 absolvent 56 hodinového vzdělávacího programu DVPP</t>
  </si>
  <si>
    <t>1 šablona = 1 absolvent 80 hodinového vzdělávacího programu DVPP</t>
  </si>
  <si>
    <t>1 šablona = 1 absolvent 8 hodinového vzdělávacího programu DVPP</t>
  </si>
  <si>
    <t xml:space="preserve">MATEŘSKÁ ŠKOLA + ZÁKLADNÍ ŠKOLA </t>
  </si>
  <si>
    <t>Počet dětí/žáků</t>
  </si>
  <si>
    <t>Speciální škola</t>
  </si>
  <si>
    <t>Ne</t>
  </si>
  <si>
    <t>MŠ</t>
  </si>
  <si>
    <t xml:space="preserve">Pomůcka pro výběr aktivit projektu zjednodušeného vykazování </t>
  </si>
  <si>
    <t>4.</t>
  </si>
  <si>
    <t>Hodnoty nekopírujte a nepřesunujte, vždy je ručně vepište.</t>
  </si>
  <si>
    <t>V hlavičce kalkulačky vyplňte počet dětí MŠ/počet žáků ZŠ (případně obojí, pokud vyplňujete za MŠ i ZŠ) a vyberte, zda se jedná o speciální školu.</t>
  </si>
  <si>
    <t>V kalkulačce vyplňujte vždy pouze celá kladná čísla nebo nulu.</t>
  </si>
  <si>
    <t>5.</t>
  </si>
  <si>
    <t>V menu níže zvolte, zda vyplňujete kalkulačku za ZŠ, MŠ nebo MŠ + ZŠ.</t>
  </si>
  <si>
    <t>K A L K U L A Č K A   I N D I K Á T O R Ů</t>
  </si>
  <si>
    <t>V kalkulačce vyplňujte vždy pouze "BÍLÁ" pole.</t>
  </si>
  <si>
    <t>zpět na hlavní stranu</t>
  </si>
  <si>
    <t>kliknutím na barevný blok budete přesměrováni na vybranou kalkulačku</t>
  </si>
  <si>
    <t>1 šablona = 1 měsíc při úvazku 0,5 (Minimální hodnota je 12)</t>
  </si>
  <si>
    <t>1 šablona = 1 měsíc při úvazku 0,1 (Minimální hodnota je 12)</t>
  </si>
  <si>
    <t xml:space="preserve">1 šablona = 1 měsíc při úvazku 0,5 </t>
  </si>
  <si>
    <t>1 šablona = 1 absolvent 60 hodinového vzdělávácího programu DVPP</t>
  </si>
  <si>
    <t>Celkový počet dětí, žáků a studentů začleněných do organizací, u kterých se díky podpoře ESF zvýšila kvalita výchovy a vzdělávání a proinkluzivnost.</t>
  </si>
  <si>
    <t>1 šablona = 30 hodim práce supervizora v MŠ</t>
  </si>
  <si>
    <t>1 šablona = 2 absolventi uceleného bloku vzájemného vzdělávání, každý v délce 16 hodin</t>
  </si>
  <si>
    <t>1 šablona = 2 absolventi dvou ucelených bloků vzájemného vzdělávání v celkové délce šestnáct hodin vzdělávání každého pedagoga</t>
  </si>
  <si>
    <t>1 šablona = 2 absolventi deseti ucelených bloků vzájemné spolupráce pedagogů v celkové délce dvacet hodin vzdělávání každého pedagoga</t>
  </si>
  <si>
    <t>1 šablona = 2 absolventi pěti ucelených bloků spolupráce učitelů při přípravě a realizaci CLIL v celkové délce 30 hodin vzdělávání každého pedagoga</t>
  </si>
  <si>
    <t>1 šablona = Realizovaná dvouhodinová setkání v celkovém rozsahu 12 h</t>
  </si>
  <si>
    <t>Vzdělávání pedagogických pracovníků MŠ – DVPP v rozsahu 16 hodin (varianty: Čtenářská pregramotnost, Matematická pregramotnost, Inkluze)</t>
  </si>
  <si>
    <t>Vzdělávání pedagogických pracovníků ZŠ – DVPP v rozsahu 16 hodin (varianty: Čtenářská gramotnost, Matematická gramotnost, Inkluze)</t>
  </si>
  <si>
    <t>Vzdělávání pedagogických pracovníků ZŠ – DVPP v rozsahu 32 hodin varianty: Čtenářská gramotnost, Matematická gramotnost, Cizí jazyky, Mentoring)</t>
  </si>
  <si>
    <t>Vzdělávání pedagogických pracovníků ZŠ – DVPP v rozsahu 56 hodin (varianty: Čtenářská gramotnost, Matematická gramotnost, Cizí jazyky, Mentoring)</t>
  </si>
  <si>
    <t>Vzdělávání pedagogických pracovníků ZŠ – DVPP v rozsahu 80 hodin (varianty: Čtenářská gramotnost, Matematická gramotnost, Cizí jazyky, Mentoring)</t>
  </si>
  <si>
    <t>Vzájemná spolupráce pedagogů ZŠ (varianty:  Čtenářská gramotnost, Matematická gramotnost, Inkluze)</t>
  </si>
  <si>
    <t>Nové metody ve výuce na ZŠ  varianty:  Čtenářská gramotnost, Matematická gramotnost, Inkluze)</t>
  </si>
  <si>
    <t>1 šablona = 1 absolvent 16 hodinového vzdělávacího programu DVPP (varianta inkluze není určena pro speciální školy)</t>
  </si>
  <si>
    <t>1 šablona = 1 blok spolupráce učitelů při přípravě a realizaci minilekce (varianta inkluze není určena pro speciální školy)</t>
  </si>
  <si>
    <t>1 šablona = 3 absolventi dvou ucelených bloků vzájemné spolupráce pedagogů v celkové délce 20 hodin vzdělávání každého pedagoga (varianta inkluze není určena pro speciální školy)</t>
  </si>
  <si>
    <t>1 šablona = 1 čtenářský klub - 16 schůzek pro minimálně 6 žáků</t>
  </si>
  <si>
    <t>1 šablona = 1 klub zábavné logiky a deskových her - 16 schůzek pro minimálně 6 žáků</t>
  </si>
  <si>
    <t>1 šablona = 1 blok doučování - 16 hodin pro 3 žáky</t>
  </si>
  <si>
    <t>1 šablona = 1 blok odpolední přípravy - 48 hodin pro 3 žáky</t>
  </si>
  <si>
    <r>
      <t xml:space="preserve">Specifické cíle: </t>
    </r>
    <r>
      <rPr>
        <sz val="10"/>
        <color theme="1"/>
        <rFont val="Segoe UI"/>
        <family val="2"/>
        <charset val="238"/>
      </rPr>
      <t>V žádosti o podporu vyberte specifické cíle a vyplňte k nim procentní podíl</t>
    </r>
  </si>
  <si>
    <t xml:space="preserve">Hodnotu indikátoru 51010 uveďte v žádosti o podporu, v cílové hodnotě indikátoru.
Pokud je vybrána aspoň jedna příslušná šablona, indikátor má cílovou hodnotu 1. Pokud je projekt současně pro MŠ i ZŠ, cílová hodnota indikátoru je 2. Pokud je do projektu zapojeno více ZŠ, MŠ, upravte hodnotu podle počtu subjektů, které vyplnily dotazník MAP.
Současně k indikátoru 51010 vyplňte cílové hodnoty indikátorů 51510, 51610 a 51710, tj. předpokládaný počet dětí a žáků k datu ukončení realizace projektu. **
Současně k indikátoru 51010 vyplňte výchozí hodnoty indikátorů 51510, 51610 a 51710, tj. skutečný počet dětí a žáků k datu podání žádosti.
</t>
  </si>
  <si>
    <t>V žádosti o podporu vyplňte tuto hodnotu upravenou na plánovaný počet podpořených konkrétních osob - jedna osoba se započítává pouze jednou.</t>
  </si>
  <si>
    <t>Tuto hodnotu uveďte v žádosti o podporu, v cílové hodnotě indikátoru.</t>
  </si>
  <si>
    <t>Počet dětí a žáků, studentů Romů začleněných do organizací, u kterých se díky podpoře ESF zvýšila kvalita výchovy a vzdělávání a proinkluzivnost a tím se zlepšily podmínky pro jejich začlenění a vzdělávání.
Hodnota je zjišťována na začátku a na konci operace. Rozdílem těchto hodnot vznikne „dodatečný“ počet, tj. změna stavu.
Za Roma považujeme osobu, která se za ni sama považuje, aniž by se nutně k této příslušnosti za všech okolností (např. při sčítání lidu) hlásila, a/nebo je za takovou považována svým okolím na základě skutečných či domnělých (antropologických, kulturních nebo sociálních) indikátorů.
Poznámka: Při sběru monitorovacích dat bude důsledně respektována ochrana osobních údajů. MI se bude dokládat prohlášením příjemce (ředitele školy/NNO), který bude žáka/studenta identifikovat. Údaje o tom, který konkrétní žák/student byl započítán, nebude organizace nikam předávat, vykazovat bude pouze souhrnné číslo.</t>
  </si>
  <si>
    <t>Počet dětí a žáků s potřebou podpůrných opatření ve stupni 1-5, začleněných do organizací, u kterých se díky podpoře ESF zvýšila kvalita výchovy a vzdělávání a proinkluzivnost a tím se zlepšily podmínky pro začlenění a vzdělávání těchto dětí a žáků. Podpůrnými opatřeními se rozumí nezbytné úpravy ve vzdělávání a školských službách odpovídající zdravotnímu stavu, kulturnímu prostředí nebo jiným životním podmínkám dítěte nebo žáka.
Hodnota je zjišťována na začátku a na konci operace. Rozdílem těchto hodnot vznikne „dodatečný“ počet, tj. změna stavu.</t>
  </si>
  <si>
    <r>
      <t xml:space="preserve">Dokument KALKULAČKA INDIKÁTORŮ je </t>
    </r>
    <r>
      <rPr>
        <b/>
        <sz val="9"/>
        <color theme="1"/>
        <rFont val="Segoe UI"/>
        <family val="2"/>
        <charset val="238"/>
      </rPr>
      <t>povinnou přílohou</t>
    </r>
    <r>
      <rPr>
        <sz val="9"/>
        <color theme="1"/>
        <rFont val="Segoe UI"/>
        <family val="2"/>
        <charset val="238"/>
      </rPr>
      <t xml:space="preserve"> Žádosti o podporu ve výzvě č. 02_16_022 Podpora škol formou projektů zjednodušeného vykazování – Šablony pro MŠ a ZŠ I (výzva pro méně rozvinuté regiony) a výzvě č. 02_16_023 Podpora škol formou projektů zjednodušeného vykazování – Šablony pro MŠ a ZŠ I (výzva pro hl. m. Prahu) Operačního programu Výzkum, vývoj a vzdělávání (OP VVV).
Kromě výše dotace a jednotlivých šablon počítá i hodnoty indikátorů a další povinné položky při vyplňování žádosti o podporu v IS KP14+. 
Řídicí orgán upozorňuje, že jednotlivé šablony je nutné vybírat tak, aby byla dodržena podmínka výzvy pro minimální a maximální výši finanční podpory na jeden projekt: 
</t>
    </r>
    <r>
      <rPr>
        <b/>
        <sz val="9"/>
        <color theme="1"/>
        <rFont val="Segoe UI"/>
        <family val="2"/>
        <charset val="238"/>
      </rPr>
      <t>Minimální výše</t>
    </r>
    <r>
      <rPr>
        <sz val="9"/>
        <color theme="1"/>
        <rFont val="Segoe UI"/>
        <family val="2"/>
        <charset val="238"/>
      </rPr>
      <t xml:space="preserve">: 200 000 Kč 
</t>
    </r>
    <r>
      <rPr>
        <b/>
        <sz val="9"/>
        <color theme="1"/>
        <rFont val="Segoe UI"/>
        <family val="2"/>
        <charset val="238"/>
      </rPr>
      <t>Maximální výše</t>
    </r>
    <r>
      <rPr>
        <sz val="9"/>
        <color theme="1"/>
        <rFont val="Segoe UI"/>
        <family val="2"/>
        <charset val="238"/>
      </rPr>
      <t>: maximální výše finanční podpory na jeden projekt se stanoví dle tohoto vzorce: 200 000 Kč + (počet dětí/žáků školy x 2 200 Kč) = maximální částka na školu. 
V případě, že součástí právnické osoby je mateřská a základní škola, se částka 200 000 Kč počítá jedenkrát za mateřskou školu a jedenkrát za základní školu, celkem tedy 
400 000 Kč .</t>
    </r>
    <r>
      <rPr>
        <sz val="9"/>
        <rFont val="Segoe UI"/>
        <family val="2"/>
        <charset val="238"/>
      </rPr>
      <t xml:space="preserve">
Pro vyplnění žádosti o podporu je stěžejní počet žáků, který je aktuálně zveřejněn u vyhlášené výzvy na webových stránkách MŠMT k datu finalizace žádosti o podporu.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</si>
</sst>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5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26"/>
      <color theme="0"/>
      <name val="Arial"/>
      <family val="2"/>
      <charset val="238"/>
    </font>
    <font>
      <b/>
      <sz val="22"/>
      <color theme="0"/>
      <name val="Arial"/>
      <family val="2"/>
      <charset val="238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9"/>
      <color theme="1"/>
      <name val="Segoe UI"/>
      <family val="2"/>
      <charset val="238"/>
    </font>
    <font>
      <b/>
      <sz val="9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4"/>
      <color rgb="FF003399"/>
      <name val="Segoe UI"/>
      <family val="2"/>
      <charset val="238"/>
    </font>
    <font>
      <b/>
      <sz val="10"/>
      <name val="Segoe UI"/>
      <family val="2"/>
      <charset val="238"/>
    </font>
    <font>
      <sz val="9"/>
      <name val="Segoe UI"/>
      <family val="2"/>
      <charset val="238"/>
    </font>
    <font>
      <b/>
      <sz val="18"/>
      <color theme="1"/>
      <name val="Segoe UI"/>
      <family val="2"/>
      <charset val="238"/>
    </font>
    <font>
      <sz val="10"/>
      <name val="Segoe UI"/>
      <family val="2"/>
      <charset val="238"/>
    </font>
    <font>
      <b/>
      <sz val="12"/>
      <color theme="1"/>
      <name val="Segoe UI"/>
      <family val="2"/>
      <charset val="238"/>
    </font>
    <font>
      <sz val="10"/>
      <color theme="4" tint="0.79998168889431442"/>
      <name val="Segoe UI"/>
      <family val="2"/>
      <charset val="238"/>
    </font>
    <font>
      <b/>
      <sz val="11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b/>
      <sz val="11"/>
      <name val="Segoe UI"/>
      <family val="2"/>
      <charset val="238"/>
    </font>
    <font>
      <b/>
      <sz val="12"/>
      <name val="Segoe UI"/>
      <family val="2"/>
      <charset val="238"/>
    </font>
    <font>
      <sz val="12"/>
      <color theme="1"/>
      <name val="Segoe UI"/>
      <family val="2"/>
      <charset val="238"/>
    </font>
    <font>
      <sz val="12"/>
      <name val="Segoe UI"/>
      <family val="2"/>
      <charset val="238"/>
    </font>
    <font>
      <b/>
      <i/>
      <sz val="12"/>
      <color theme="1"/>
      <name val="Segoe UI"/>
      <family val="2"/>
      <charset val="238"/>
    </font>
    <font>
      <b/>
      <i/>
      <sz val="10"/>
      <color theme="1"/>
      <name val="Segoe UI"/>
      <family val="2"/>
      <charset val="238"/>
    </font>
    <font>
      <b/>
      <sz val="16"/>
      <color theme="0"/>
      <name val="Segoe UI"/>
      <family val="2"/>
      <charset val="238"/>
    </font>
    <font>
      <u/>
      <sz val="10"/>
      <color theme="10"/>
      <name val="Calibri"/>
      <family val="2"/>
      <charset val="238"/>
      <scheme val="minor"/>
    </font>
    <font>
      <b/>
      <sz val="28"/>
      <color theme="1"/>
      <name val="Segoe UI"/>
      <family val="2"/>
      <charset val="238"/>
    </font>
    <font>
      <i/>
      <sz val="10"/>
      <color theme="1"/>
      <name val="Segoe UI Light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rgb="FF0070C0"/>
      </left>
      <right/>
      <top style="dotted">
        <color rgb="FF0070C0"/>
      </top>
      <bottom/>
      <diagonal/>
    </border>
    <border>
      <left/>
      <right/>
      <top style="dotted">
        <color rgb="FF0070C0"/>
      </top>
      <bottom/>
      <diagonal/>
    </border>
    <border>
      <left/>
      <right style="dotted">
        <color rgb="FF0070C0"/>
      </right>
      <top style="dotted">
        <color rgb="FF0070C0"/>
      </top>
      <bottom/>
      <diagonal/>
    </border>
    <border>
      <left style="dotted">
        <color rgb="FF0070C0"/>
      </left>
      <right/>
      <top/>
      <bottom/>
      <diagonal/>
    </border>
    <border>
      <left/>
      <right style="dotted">
        <color rgb="FF0070C0"/>
      </right>
      <top/>
      <bottom/>
      <diagonal/>
    </border>
    <border>
      <left style="dotted">
        <color rgb="FF0070C0"/>
      </left>
      <right/>
      <top/>
      <bottom style="dotted">
        <color rgb="FF0070C0"/>
      </bottom>
      <diagonal/>
    </border>
    <border>
      <left/>
      <right/>
      <top/>
      <bottom style="dotted">
        <color rgb="FF0070C0"/>
      </bottom>
      <diagonal/>
    </border>
    <border>
      <left/>
      <right style="dotted">
        <color rgb="FF0070C0"/>
      </right>
      <top/>
      <bottom style="dotted">
        <color rgb="FF0070C0"/>
      </bottom>
      <diagonal/>
    </border>
    <border>
      <left style="dashed">
        <color theme="5" tint="-0.24994659260841701"/>
      </left>
      <right/>
      <top style="dashed">
        <color theme="5" tint="-0.24994659260841701"/>
      </top>
      <bottom/>
      <diagonal/>
    </border>
    <border>
      <left/>
      <right/>
      <top style="dashed">
        <color theme="5" tint="-0.24994659260841701"/>
      </top>
      <bottom/>
      <diagonal/>
    </border>
    <border>
      <left/>
      <right style="dashed">
        <color theme="5" tint="-0.24994659260841701"/>
      </right>
      <top style="dashed">
        <color theme="5" tint="-0.24994659260841701"/>
      </top>
      <bottom/>
      <diagonal/>
    </border>
    <border>
      <left style="dashed">
        <color theme="5" tint="-0.24994659260841701"/>
      </left>
      <right/>
      <top/>
      <bottom/>
      <diagonal/>
    </border>
    <border>
      <left/>
      <right style="dashed">
        <color theme="5" tint="-0.24994659260841701"/>
      </right>
      <top/>
      <bottom/>
      <diagonal/>
    </border>
    <border>
      <left style="dashed">
        <color theme="5" tint="-0.24994659260841701"/>
      </left>
      <right/>
      <top/>
      <bottom style="dashed">
        <color theme="5" tint="-0.24994659260841701"/>
      </bottom>
      <diagonal/>
    </border>
    <border>
      <left/>
      <right/>
      <top/>
      <bottom style="dashed">
        <color theme="5" tint="-0.24994659260841701"/>
      </bottom>
      <diagonal/>
    </border>
    <border>
      <left/>
      <right style="dashed">
        <color theme="5" tint="-0.24994659260841701"/>
      </right>
      <top/>
      <bottom style="dashed">
        <color theme="5" tint="-0.24994659260841701"/>
      </bottom>
      <diagonal/>
    </border>
    <border>
      <left style="dashed">
        <color theme="7" tint="-0.24994659260841701"/>
      </left>
      <right/>
      <top style="dashed">
        <color theme="7" tint="-0.24994659260841701"/>
      </top>
      <bottom/>
      <diagonal/>
    </border>
    <border>
      <left/>
      <right/>
      <top style="dashed">
        <color theme="7" tint="-0.24994659260841701"/>
      </top>
      <bottom/>
      <diagonal/>
    </border>
    <border>
      <left/>
      <right style="dashed">
        <color theme="7" tint="-0.24994659260841701"/>
      </right>
      <top style="dashed">
        <color theme="7" tint="-0.24994659260841701"/>
      </top>
      <bottom/>
      <diagonal/>
    </border>
    <border>
      <left style="dashed">
        <color theme="7" tint="-0.24994659260841701"/>
      </left>
      <right/>
      <top/>
      <bottom/>
      <diagonal/>
    </border>
    <border>
      <left/>
      <right style="dashed">
        <color theme="7" tint="-0.24994659260841701"/>
      </right>
      <top/>
      <bottom/>
      <diagonal/>
    </border>
    <border>
      <left style="dashed">
        <color theme="7" tint="-0.24994659260841701"/>
      </left>
      <right/>
      <top/>
      <bottom style="dashed">
        <color theme="7" tint="-0.24994659260841701"/>
      </bottom>
      <diagonal/>
    </border>
    <border>
      <left/>
      <right/>
      <top/>
      <bottom style="dashed">
        <color theme="7" tint="-0.24994659260841701"/>
      </bottom>
      <diagonal/>
    </border>
    <border>
      <left/>
      <right style="dashed">
        <color theme="7" tint="-0.24994659260841701"/>
      </right>
      <top/>
      <bottom style="dashed">
        <color theme="7" tint="-0.2499465926084170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0" fontId="21" fillId="0" borderId="0"/>
    <xf numFmtId="0" fontId="20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</cellStyleXfs>
  <cellXfs count="515">
    <xf numFmtId="0" fontId="0" fillId="0" borderId="0" xfId="0"/>
    <xf numFmtId="0" fontId="22" fillId="34" borderId="0" xfId="0" applyFont="1" applyFill="1" applyAlignment="1">
      <alignment horizontal="center" vertical="top"/>
    </xf>
    <xf numFmtId="0" fontId="22" fillId="34" borderId="0" xfId="0" applyFont="1" applyFill="1"/>
    <xf numFmtId="0" fontId="22" fillId="34" borderId="0" xfId="0" applyFont="1" applyFill="1" applyAlignment="1">
      <alignment horizontal="center" vertical="center"/>
    </xf>
    <xf numFmtId="0" fontId="22" fillId="34" borderId="20" xfId="0" applyFont="1" applyFill="1" applyBorder="1"/>
    <xf numFmtId="0" fontId="22" fillId="34" borderId="0" xfId="0" applyFont="1" applyFill="1" applyBorder="1"/>
    <xf numFmtId="0" fontId="22" fillId="34" borderId="59" xfId="0" applyFont="1" applyFill="1" applyBorder="1"/>
    <xf numFmtId="0" fontId="22" fillId="34" borderId="58" xfId="0" applyFont="1" applyFill="1" applyBorder="1"/>
    <xf numFmtId="0" fontId="22" fillId="34" borderId="60" xfId="0" applyFont="1" applyFill="1" applyBorder="1"/>
    <xf numFmtId="0" fontId="22" fillId="34" borderId="52" xfId="0" applyFont="1" applyFill="1" applyBorder="1"/>
    <xf numFmtId="0" fontId="22" fillId="34" borderId="51" xfId="0" applyFont="1" applyFill="1" applyBorder="1"/>
    <xf numFmtId="0" fontId="22" fillId="34" borderId="15" xfId="0" applyFont="1" applyFill="1" applyBorder="1"/>
    <xf numFmtId="0" fontId="26" fillId="34" borderId="0" xfId="0" applyFont="1" applyFill="1"/>
    <xf numFmtId="0" fontId="38" fillId="34" borderId="11" xfId="0" applyFont="1" applyFill="1" applyBorder="1" applyAlignment="1" applyProtection="1">
      <alignment horizontal="center" vertical="center"/>
      <protection locked="0" hidden="1"/>
    </xf>
    <xf numFmtId="0" fontId="26" fillId="34" borderId="104" xfId="0" applyFont="1" applyFill="1" applyBorder="1" applyAlignment="1">
      <alignment vertical="center"/>
    </xf>
    <xf numFmtId="0" fontId="26" fillId="34" borderId="105" xfId="0" applyFont="1" applyFill="1" applyBorder="1" applyAlignment="1">
      <alignment vertical="center"/>
    </xf>
    <xf numFmtId="0" fontId="26" fillId="34" borderId="106" xfId="0" applyFont="1" applyFill="1" applyBorder="1" applyAlignment="1">
      <alignment vertical="center"/>
    </xf>
    <xf numFmtId="0" fontId="26" fillId="34" borderId="107" xfId="0" applyFont="1" applyFill="1" applyBorder="1" applyAlignment="1">
      <alignment vertical="center"/>
    </xf>
    <xf numFmtId="0" fontId="26" fillId="34" borderId="108" xfId="0" applyFont="1" applyFill="1" applyBorder="1" applyAlignment="1">
      <alignment vertical="center"/>
    </xf>
    <xf numFmtId="0" fontId="26" fillId="34" borderId="109" xfId="0" applyFont="1" applyFill="1" applyBorder="1" applyAlignment="1">
      <alignment vertical="center"/>
    </xf>
    <xf numFmtId="0" fontId="27" fillId="34" borderId="110" xfId="0" applyFont="1" applyFill="1" applyBorder="1" applyAlignment="1">
      <alignment horizontal="center" vertical="center"/>
    </xf>
    <xf numFmtId="0" fontId="27" fillId="34" borderId="111" xfId="0" applyFont="1" applyFill="1" applyBorder="1" applyAlignment="1">
      <alignment horizontal="center" vertical="center"/>
    </xf>
    <xf numFmtId="0" fontId="27" fillId="34" borderId="112" xfId="0" applyFont="1" applyFill="1" applyBorder="1" applyAlignment="1">
      <alignment horizontal="center" vertical="center"/>
    </xf>
    <xf numFmtId="0" fontId="38" fillId="34" borderId="77" xfId="0" applyFont="1" applyFill="1" applyBorder="1" applyAlignment="1" applyProtection="1">
      <alignment horizontal="center" vertical="center"/>
      <protection locked="0" hidden="1"/>
    </xf>
    <xf numFmtId="0" fontId="38" fillId="34" borderId="76" xfId="0" applyFont="1" applyFill="1" applyBorder="1" applyAlignment="1" applyProtection="1">
      <alignment horizontal="center" vertical="center"/>
      <protection locked="0" hidden="1"/>
    </xf>
    <xf numFmtId="0" fontId="38" fillId="34" borderId="75" xfId="0" applyFont="1" applyFill="1" applyBorder="1" applyAlignment="1" applyProtection="1">
      <alignment horizontal="center" vertical="center"/>
      <protection locked="0" hidden="1"/>
    </xf>
    <xf numFmtId="0" fontId="38" fillId="34" borderId="77" xfId="0" applyFont="1" applyFill="1" applyBorder="1" applyAlignment="1" applyProtection="1">
      <alignment horizontal="center" vertical="center" wrapText="1"/>
      <protection locked="0" hidden="1"/>
    </xf>
    <xf numFmtId="0" fontId="40" fillId="42" borderId="40" xfId="0" applyFont="1" applyFill="1" applyBorder="1" applyAlignment="1" applyProtection="1">
      <alignment horizontal="center" vertical="center"/>
      <protection hidden="1"/>
    </xf>
    <xf numFmtId="0" fontId="26" fillId="42" borderId="20" xfId="0" applyFont="1" applyFill="1" applyBorder="1" applyAlignment="1" applyProtection="1">
      <alignment horizontal="left" vertical="center" wrapText="1"/>
      <protection hidden="1"/>
    </xf>
    <xf numFmtId="0" fontId="26" fillId="42" borderId="20" xfId="0" applyFont="1" applyFill="1" applyBorder="1" applyAlignment="1" applyProtection="1">
      <alignment vertical="center"/>
      <protection hidden="1"/>
    </xf>
    <xf numFmtId="0" fontId="26" fillId="42" borderId="40" xfId="0" applyFont="1" applyFill="1" applyBorder="1" applyAlignment="1" applyProtection="1">
      <alignment horizontal="left" vertical="center" wrapText="1"/>
      <protection hidden="1"/>
    </xf>
    <xf numFmtId="0" fontId="26" fillId="42" borderId="79" xfId="0" applyFont="1" applyFill="1" applyBorder="1" applyAlignment="1" applyProtection="1">
      <alignment horizontal="left" vertical="center" wrapText="1"/>
      <protection hidden="1"/>
    </xf>
    <xf numFmtId="0" fontId="38" fillId="34" borderId="79" xfId="0" applyFont="1" applyFill="1" applyBorder="1" applyAlignment="1" applyProtection="1">
      <alignment horizontal="center" vertical="center" wrapText="1"/>
      <protection hidden="1"/>
    </xf>
    <xf numFmtId="0" fontId="26" fillId="0" borderId="20" xfId="0" applyFont="1" applyBorder="1" applyAlignment="1" applyProtection="1">
      <alignment horizontal="center" vertical="center"/>
      <protection hidden="1"/>
    </xf>
    <xf numFmtId="164" fontId="26" fillId="42" borderId="113" xfId="0" applyNumberFormat="1" applyFont="1" applyFill="1" applyBorder="1" applyAlignment="1" applyProtection="1">
      <alignment horizontal="center" vertical="center"/>
      <protection hidden="1"/>
    </xf>
    <xf numFmtId="164" fontId="26" fillId="42" borderId="20" xfId="0" applyNumberFormat="1" applyFont="1" applyFill="1" applyBorder="1" applyAlignment="1" applyProtection="1">
      <alignment horizontal="center" vertical="center"/>
      <protection hidden="1"/>
    </xf>
    <xf numFmtId="164" fontId="26" fillId="42" borderId="114" xfId="0" applyNumberFormat="1" applyFont="1" applyFill="1" applyBorder="1" applyAlignment="1" applyProtection="1">
      <alignment horizontal="center" vertical="center"/>
      <protection hidden="1"/>
    </xf>
    <xf numFmtId="164" fontId="35" fillId="42" borderId="115" xfId="0" applyNumberFormat="1" applyFont="1" applyFill="1" applyBorder="1" applyAlignment="1" applyProtection="1">
      <alignment horizontal="center" vertical="center"/>
      <protection hidden="1"/>
    </xf>
    <xf numFmtId="164" fontId="26" fillId="42" borderId="115" xfId="0" applyNumberFormat="1" applyFont="1" applyFill="1" applyBorder="1" applyAlignment="1" applyProtection="1">
      <alignment horizontal="center" vertical="center"/>
      <protection hidden="1"/>
    </xf>
    <xf numFmtId="164" fontId="26" fillId="42" borderId="15" xfId="0" applyNumberFormat="1" applyFont="1" applyFill="1" applyBorder="1" applyAlignment="1" applyProtection="1">
      <alignment horizontal="center" vertical="center"/>
      <protection hidden="1"/>
    </xf>
    <xf numFmtId="164" fontId="26" fillId="42" borderId="116" xfId="0" applyNumberFormat="1" applyFont="1" applyFill="1" applyBorder="1" applyAlignment="1" applyProtection="1">
      <alignment horizontal="center" vertical="center"/>
      <protection hidden="1"/>
    </xf>
    <xf numFmtId="0" fontId="26" fillId="39" borderId="0" xfId="0" applyFont="1" applyFill="1" applyBorder="1" applyAlignment="1" applyProtection="1">
      <alignment vertical="center"/>
      <protection hidden="1"/>
    </xf>
    <xf numFmtId="0" fontId="40" fillId="42" borderId="39" xfId="0" applyFont="1" applyFill="1" applyBorder="1" applyAlignment="1" applyProtection="1">
      <alignment horizontal="center" vertical="center"/>
      <protection hidden="1"/>
    </xf>
    <xf numFmtId="0" fontId="26" fillId="42" borderId="16" xfId="0" applyFont="1" applyFill="1" applyBorder="1" applyAlignment="1" applyProtection="1">
      <alignment horizontal="left" vertical="center" wrapText="1"/>
      <protection hidden="1"/>
    </xf>
    <xf numFmtId="0" fontId="26" fillId="42" borderId="16" xfId="0" applyFont="1" applyFill="1" applyBorder="1" applyAlignment="1" applyProtection="1">
      <alignment vertical="center"/>
      <protection hidden="1"/>
    </xf>
    <xf numFmtId="0" fontId="26" fillId="42" borderId="39" xfId="0" applyFont="1" applyFill="1" applyBorder="1" applyAlignment="1" applyProtection="1">
      <alignment horizontal="left" vertical="center" wrapText="1"/>
      <protection hidden="1"/>
    </xf>
    <xf numFmtId="0" fontId="26" fillId="42" borderId="76" xfId="0" applyFont="1" applyFill="1" applyBorder="1" applyAlignment="1" applyProtection="1">
      <alignment horizontal="left" vertical="center" wrapText="1"/>
      <protection hidden="1"/>
    </xf>
    <xf numFmtId="0" fontId="38" fillId="34" borderId="76" xfId="0" applyFont="1" applyFill="1" applyBorder="1" applyAlignment="1" applyProtection="1">
      <alignment horizontal="center" vertical="center"/>
      <protection hidden="1"/>
    </xf>
    <xf numFmtId="0" fontId="26" fillId="0" borderId="16" xfId="0" applyFont="1" applyBorder="1" applyAlignment="1" applyProtection="1">
      <alignment horizontal="center" vertical="center"/>
      <protection hidden="1"/>
    </xf>
    <xf numFmtId="164" fontId="26" fillId="42" borderId="50" xfId="0" applyNumberFormat="1" applyFont="1" applyFill="1" applyBorder="1" applyAlignment="1" applyProtection="1">
      <alignment horizontal="center" vertical="center"/>
      <protection hidden="1"/>
    </xf>
    <xf numFmtId="164" fontId="26" fillId="42" borderId="16" xfId="0" applyNumberFormat="1" applyFont="1" applyFill="1" applyBorder="1" applyAlignment="1" applyProtection="1">
      <alignment horizontal="center" vertical="center"/>
      <protection hidden="1"/>
    </xf>
    <xf numFmtId="164" fontId="26" fillId="42" borderId="18" xfId="0" applyNumberFormat="1" applyFont="1" applyFill="1" applyBorder="1" applyAlignment="1" applyProtection="1">
      <alignment horizontal="center" vertical="center"/>
      <protection hidden="1"/>
    </xf>
    <xf numFmtId="164" fontId="35" fillId="42" borderId="11" xfId="0" applyNumberFormat="1" applyFont="1" applyFill="1" applyBorder="1" applyAlignment="1" applyProtection="1">
      <alignment horizontal="center" vertical="center"/>
      <protection hidden="1"/>
    </xf>
    <xf numFmtId="164" fontId="26" fillId="42" borderId="11" xfId="0" applyNumberFormat="1" applyFont="1" applyFill="1" applyBorder="1" applyAlignment="1" applyProtection="1">
      <alignment horizontal="center" vertical="center"/>
      <protection hidden="1"/>
    </xf>
    <xf numFmtId="164" fontId="26" fillId="42" borderId="12" xfId="0" applyNumberFormat="1" applyFont="1" applyFill="1" applyBorder="1" applyAlignment="1" applyProtection="1">
      <alignment horizontal="center" vertical="center"/>
      <protection hidden="1"/>
    </xf>
    <xf numFmtId="164" fontId="26" fillId="42" borderId="38" xfId="0" applyNumberFormat="1" applyFont="1" applyFill="1" applyBorder="1" applyAlignment="1" applyProtection="1">
      <alignment horizontal="center" vertical="center"/>
      <protection hidden="1"/>
    </xf>
    <xf numFmtId="164" fontId="35" fillId="42" borderId="18" xfId="0" applyNumberFormat="1" applyFont="1" applyFill="1" applyBorder="1" applyAlignment="1" applyProtection="1">
      <alignment horizontal="center" vertical="center"/>
      <protection hidden="1"/>
    </xf>
    <xf numFmtId="0" fontId="26" fillId="42" borderId="39" xfId="0" applyFont="1" applyFill="1" applyBorder="1" applyAlignment="1" applyProtection="1">
      <alignment horizontal="left" vertical="center"/>
      <protection hidden="1"/>
    </xf>
    <xf numFmtId="0" fontId="26" fillId="42" borderId="16" xfId="0" applyFont="1" applyFill="1" applyBorder="1" applyAlignment="1" applyProtection="1">
      <alignment horizontal="left" vertical="center"/>
      <protection hidden="1"/>
    </xf>
    <xf numFmtId="0" fontId="26" fillId="42" borderId="76" xfId="0" applyFont="1" applyFill="1" applyBorder="1" applyAlignment="1" applyProtection="1">
      <alignment horizontal="left" vertical="center"/>
      <protection hidden="1"/>
    </xf>
    <xf numFmtId="0" fontId="40" fillId="42" borderId="117" xfId="0" applyFont="1" applyFill="1" applyBorder="1" applyAlignment="1" applyProtection="1">
      <alignment horizontal="center" vertical="center"/>
      <protection hidden="1"/>
    </xf>
    <xf numFmtId="0" fontId="26" fillId="42" borderId="17" xfId="0" applyFont="1" applyFill="1" applyBorder="1" applyAlignment="1" applyProtection="1">
      <alignment horizontal="left" vertical="center" wrapText="1"/>
      <protection hidden="1"/>
    </xf>
    <xf numFmtId="0" fontId="26" fillId="42" borderId="17" xfId="0" applyFont="1" applyFill="1" applyBorder="1" applyAlignment="1" applyProtection="1">
      <alignment vertical="center"/>
      <protection hidden="1"/>
    </xf>
    <xf numFmtId="0" fontId="26" fillId="42" borderId="117" xfId="0" applyFont="1" applyFill="1" applyBorder="1" applyAlignment="1" applyProtection="1">
      <alignment horizontal="left" vertical="center" wrapText="1"/>
      <protection hidden="1"/>
    </xf>
    <xf numFmtId="0" fontId="26" fillId="42" borderId="118" xfId="0" applyFont="1" applyFill="1" applyBorder="1" applyAlignment="1" applyProtection="1">
      <alignment horizontal="left" vertical="center" wrapText="1"/>
      <protection hidden="1"/>
    </xf>
    <xf numFmtId="0" fontId="38" fillId="34" borderId="118" xfId="0" applyFont="1" applyFill="1" applyBorder="1" applyAlignment="1" applyProtection="1">
      <alignment horizontal="center" vertical="center"/>
      <protection hidden="1"/>
    </xf>
    <xf numFmtId="0" fontId="26" fillId="0" borderId="17" xfId="0" applyFont="1" applyBorder="1" applyAlignment="1" applyProtection="1">
      <alignment horizontal="center" vertical="center"/>
      <protection hidden="1"/>
    </xf>
    <xf numFmtId="164" fontId="26" fillId="42" borderId="119" xfId="0" applyNumberFormat="1" applyFont="1" applyFill="1" applyBorder="1" applyAlignment="1" applyProtection="1">
      <alignment horizontal="center" vertical="center"/>
      <protection hidden="1"/>
    </xf>
    <xf numFmtId="164" fontId="26" fillId="42" borderId="17" xfId="0" applyNumberFormat="1" applyFont="1" applyFill="1" applyBorder="1" applyAlignment="1" applyProtection="1">
      <alignment horizontal="center" vertical="center"/>
      <protection hidden="1"/>
    </xf>
    <xf numFmtId="164" fontId="35" fillId="42" borderId="21" xfId="0" applyNumberFormat="1" applyFont="1" applyFill="1" applyBorder="1" applyAlignment="1" applyProtection="1">
      <alignment horizontal="center" vertical="center"/>
      <protection hidden="1"/>
    </xf>
    <xf numFmtId="164" fontId="35" fillId="42" borderId="14" xfId="0" applyNumberFormat="1" applyFont="1" applyFill="1" applyBorder="1" applyAlignment="1" applyProtection="1">
      <alignment horizontal="center" vertical="center"/>
      <protection hidden="1"/>
    </xf>
    <xf numFmtId="164" fontId="26" fillId="42" borderId="14" xfId="0" applyNumberFormat="1" applyFont="1" applyFill="1" applyBorder="1" applyAlignment="1" applyProtection="1">
      <alignment horizontal="center" vertical="center"/>
      <protection hidden="1"/>
    </xf>
    <xf numFmtId="164" fontId="26" fillId="42" borderId="52" xfId="0" applyNumberFormat="1" applyFont="1" applyFill="1" applyBorder="1" applyAlignment="1" applyProtection="1">
      <alignment horizontal="center" vertical="center"/>
      <protection hidden="1"/>
    </xf>
    <xf numFmtId="164" fontId="26" fillId="42" borderId="21" xfId="0" applyNumberFormat="1" applyFont="1" applyFill="1" applyBorder="1" applyAlignment="1" applyProtection="1">
      <alignment horizontal="center" vertical="center"/>
      <protection hidden="1"/>
    </xf>
    <xf numFmtId="164" fontId="26" fillId="42" borderId="54" xfId="0" applyNumberFormat="1" applyFont="1" applyFill="1" applyBorder="1" applyAlignment="1" applyProtection="1">
      <alignment horizontal="center" vertical="center"/>
      <protection hidden="1"/>
    </xf>
    <xf numFmtId="0" fontId="40" fillId="35" borderId="40" xfId="0" applyFont="1" applyFill="1" applyBorder="1" applyAlignment="1" applyProtection="1">
      <alignment horizontal="center" vertical="center"/>
      <protection hidden="1"/>
    </xf>
    <xf numFmtId="0" fontId="26" fillId="35" borderId="20" xfId="0" applyFont="1" applyFill="1" applyBorder="1" applyAlignment="1" applyProtection="1">
      <alignment horizontal="left" vertical="center" wrapText="1"/>
      <protection hidden="1"/>
    </xf>
    <xf numFmtId="0" fontId="26" fillId="35" borderId="20" xfId="0" applyFont="1" applyFill="1" applyBorder="1" applyAlignment="1" applyProtection="1">
      <alignment vertical="center"/>
      <protection hidden="1"/>
    </xf>
    <xf numFmtId="0" fontId="26" fillId="35" borderId="40" xfId="0" applyFont="1" applyFill="1" applyBorder="1" applyAlignment="1" applyProtection="1">
      <alignment horizontal="left" vertical="center" wrapText="1"/>
      <protection hidden="1"/>
    </xf>
    <xf numFmtId="0" fontId="26" fillId="35" borderId="79" xfId="0" applyFont="1" applyFill="1" applyBorder="1" applyAlignment="1" applyProtection="1">
      <alignment horizontal="left" vertical="center" wrapText="1"/>
      <protection hidden="1"/>
    </xf>
    <xf numFmtId="0" fontId="38" fillId="34" borderId="79" xfId="0" applyFont="1" applyFill="1" applyBorder="1" applyAlignment="1" applyProtection="1">
      <alignment horizontal="center" vertical="center"/>
      <protection hidden="1"/>
    </xf>
    <xf numFmtId="164" fontId="26" fillId="35" borderId="113" xfId="0" applyNumberFormat="1" applyFont="1" applyFill="1" applyBorder="1" applyAlignment="1" applyProtection="1">
      <alignment horizontal="center" vertical="center"/>
      <protection hidden="1"/>
    </xf>
    <xf numFmtId="164" fontId="26" fillId="35" borderId="20" xfId="0" applyNumberFormat="1" applyFont="1" applyFill="1" applyBorder="1" applyAlignment="1" applyProtection="1">
      <alignment horizontal="center" vertical="center"/>
      <protection hidden="1"/>
    </xf>
    <xf numFmtId="164" fontId="35" fillId="35" borderId="114" xfId="0" applyNumberFormat="1" applyFont="1" applyFill="1" applyBorder="1" applyAlignment="1" applyProtection="1">
      <alignment horizontal="center" vertical="center"/>
      <protection hidden="1"/>
    </xf>
    <xf numFmtId="164" fontId="35" fillId="35" borderId="115" xfId="0" applyNumberFormat="1" applyFont="1" applyFill="1" applyBorder="1" applyAlignment="1" applyProtection="1">
      <alignment horizontal="center" vertical="center"/>
      <protection hidden="1"/>
    </xf>
    <xf numFmtId="164" fontId="26" fillId="35" borderId="115" xfId="0" applyNumberFormat="1" applyFont="1" applyFill="1" applyBorder="1" applyAlignment="1" applyProtection="1">
      <alignment horizontal="center" vertical="center"/>
      <protection hidden="1"/>
    </xf>
    <xf numFmtId="164" fontId="26" fillId="35" borderId="15" xfId="0" applyNumberFormat="1" applyFont="1" applyFill="1" applyBorder="1" applyAlignment="1" applyProtection="1">
      <alignment horizontal="center" vertical="center"/>
      <protection hidden="1"/>
    </xf>
    <xf numFmtId="164" fontId="26" fillId="35" borderId="114" xfId="0" applyNumberFormat="1" applyFont="1" applyFill="1" applyBorder="1" applyAlignment="1" applyProtection="1">
      <alignment horizontal="center" vertical="center"/>
      <protection hidden="1"/>
    </xf>
    <xf numFmtId="164" fontId="26" fillId="35" borderId="116" xfId="0" applyNumberFormat="1" applyFont="1" applyFill="1" applyBorder="1" applyAlignment="1" applyProtection="1">
      <alignment horizontal="center" vertical="center"/>
      <protection hidden="1"/>
    </xf>
    <xf numFmtId="0" fontId="40" fillId="35" borderId="39" xfId="0" applyFont="1" applyFill="1" applyBorder="1" applyAlignment="1" applyProtection="1">
      <alignment horizontal="center" vertical="center"/>
      <protection hidden="1"/>
    </xf>
    <xf numFmtId="0" fontId="26" fillId="35" borderId="16" xfId="0" applyFont="1" applyFill="1" applyBorder="1" applyAlignment="1" applyProtection="1">
      <alignment horizontal="left" vertical="center" wrapText="1"/>
      <protection hidden="1"/>
    </xf>
    <xf numFmtId="0" fontId="26" fillId="35" borderId="16" xfId="0" applyFont="1" applyFill="1" applyBorder="1" applyAlignment="1" applyProtection="1">
      <alignment vertical="center"/>
      <protection hidden="1"/>
    </xf>
    <xf numFmtId="0" fontId="26" fillId="35" borderId="39" xfId="0" applyFont="1" applyFill="1" applyBorder="1" applyAlignment="1" applyProtection="1">
      <alignment horizontal="left" vertical="center" wrapText="1"/>
      <protection hidden="1"/>
    </xf>
    <xf numFmtId="0" fontId="26" fillId="35" borderId="76" xfId="0" applyFont="1" applyFill="1" applyBorder="1" applyAlignment="1" applyProtection="1">
      <alignment horizontal="left" vertical="center" wrapText="1"/>
      <protection hidden="1"/>
    </xf>
    <xf numFmtId="164" fontId="26" fillId="35" borderId="50" xfId="0" applyNumberFormat="1" applyFont="1" applyFill="1" applyBorder="1" applyAlignment="1" applyProtection="1">
      <alignment horizontal="center" vertical="center"/>
      <protection hidden="1"/>
    </xf>
    <xf numFmtId="164" fontId="26" fillId="35" borderId="16" xfId="0" applyNumberFormat="1" applyFont="1" applyFill="1" applyBorder="1" applyAlignment="1" applyProtection="1">
      <alignment horizontal="center" vertical="center"/>
      <protection hidden="1"/>
    </xf>
    <xf numFmtId="164" fontId="35" fillId="35" borderId="18" xfId="0" applyNumberFormat="1" applyFont="1" applyFill="1" applyBorder="1" applyAlignment="1" applyProtection="1">
      <alignment horizontal="center" vertical="center"/>
      <protection hidden="1"/>
    </xf>
    <xf numFmtId="164" fontId="35" fillId="35" borderId="11" xfId="0" applyNumberFormat="1" applyFont="1" applyFill="1" applyBorder="1" applyAlignment="1" applyProtection="1">
      <alignment horizontal="center" vertical="center"/>
      <protection hidden="1"/>
    </xf>
    <xf numFmtId="164" fontId="26" fillId="35" borderId="11" xfId="0" applyNumberFormat="1" applyFont="1" applyFill="1" applyBorder="1" applyAlignment="1" applyProtection="1">
      <alignment horizontal="center" vertical="center"/>
      <protection hidden="1"/>
    </xf>
    <xf numFmtId="164" fontId="26" fillId="35" borderId="12" xfId="0" applyNumberFormat="1" applyFont="1" applyFill="1" applyBorder="1" applyAlignment="1" applyProtection="1">
      <alignment horizontal="center" vertical="center"/>
      <protection hidden="1"/>
    </xf>
    <xf numFmtId="164" fontId="26" fillId="35" borderId="18" xfId="0" applyNumberFormat="1" applyFont="1" applyFill="1" applyBorder="1" applyAlignment="1" applyProtection="1">
      <alignment horizontal="center" vertical="center"/>
      <protection hidden="1"/>
    </xf>
    <xf numFmtId="164" fontId="26" fillId="35" borderId="38" xfId="0" applyNumberFormat="1" applyFont="1" applyFill="1" applyBorder="1" applyAlignment="1" applyProtection="1">
      <alignment horizontal="center" vertical="center"/>
      <protection hidden="1"/>
    </xf>
    <xf numFmtId="0" fontId="26" fillId="35" borderId="39" xfId="0" applyFont="1" applyFill="1" applyBorder="1" applyAlignment="1" applyProtection="1">
      <alignment horizontal="left" vertical="center"/>
      <protection hidden="1"/>
    </xf>
    <xf numFmtId="0" fontId="26" fillId="35" borderId="16" xfId="0" applyFont="1" applyFill="1" applyBorder="1" applyAlignment="1" applyProtection="1">
      <alignment horizontal="left" vertical="center"/>
      <protection hidden="1"/>
    </xf>
    <xf numFmtId="0" fontId="26" fillId="35" borderId="76" xfId="0" applyFont="1" applyFill="1" applyBorder="1" applyAlignment="1" applyProtection="1">
      <alignment horizontal="left" vertical="center"/>
      <protection hidden="1"/>
    </xf>
    <xf numFmtId="0" fontId="40" fillId="35" borderId="117" xfId="0" applyFont="1" applyFill="1" applyBorder="1" applyAlignment="1" applyProtection="1">
      <alignment horizontal="center" vertical="center"/>
      <protection hidden="1"/>
    </xf>
    <xf numFmtId="0" fontId="26" fillId="35" borderId="17" xfId="0" applyFont="1" applyFill="1" applyBorder="1" applyAlignment="1" applyProtection="1">
      <alignment horizontal="left" vertical="center" wrapText="1"/>
      <protection hidden="1"/>
    </xf>
    <xf numFmtId="0" fontId="26" fillId="35" borderId="17" xfId="0" applyFont="1" applyFill="1" applyBorder="1" applyAlignment="1" applyProtection="1">
      <alignment vertical="center"/>
      <protection hidden="1"/>
    </xf>
    <xf numFmtId="0" fontId="26" fillId="35" borderId="117" xfId="0" applyFont="1" applyFill="1" applyBorder="1" applyAlignment="1" applyProtection="1">
      <alignment horizontal="left" vertical="center"/>
      <protection hidden="1"/>
    </xf>
    <xf numFmtId="0" fontId="26" fillId="35" borderId="17" xfId="0" applyFont="1" applyFill="1" applyBorder="1" applyAlignment="1" applyProtection="1">
      <alignment horizontal="left" vertical="center"/>
      <protection hidden="1"/>
    </xf>
    <xf numFmtId="0" fontId="26" fillId="35" borderId="118" xfId="0" applyFont="1" applyFill="1" applyBorder="1" applyAlignment="1" applyProtection="1">
      <alignment horizontal="left" vertical="center"/>
      <protection hidden="1"/>
    </xf>
    <xf numFmtId="164" fontId="26" fillId="35" borderId="119" xfId="0" applyNumberFormat="1" applyFont="1" applyFill="1" applyBorder="1" applyAlignment="1" applyProtection="1">
      <alignment horizontal="center" vertical="center"/>
      <protection hidden="1"/>
    </xf>
    <xf numFmtId="164" fontId="26" fillId="35" borderId="17" xfId="0" applyNumberFormat="1" applyFont="1" applyFill="1" applyBorder="1" applyAlignment="1" applyProtection="1">
      <alignment horizontal="center" vertical="center"/>
      <protection hidden="1"/>
    </xf>
    <xf numFmtId="164" fontId="26" fillId="35" borderId="21" xfId="0" applyNumberFormat="1" applyFont="1" applyFill="1" applyBorder="1" applyAlignment="1" applyProtection="1">
      <alignment horizontal="center" vertical="center"/>
      <protection hidden="1"/>
    </xf>
    <xf numFmtId="164" fontId="26" fillId="35" borderId="14" xfId="0" applyNumberFormat="1" applyFont="1" applyFill="1" applyBorder="1" applyAlignment="1" applyProtection="1">
      <alignment horizontal="center" vertical="center"/>
      <protection hidden="1"/>
    </xf>
    <xf numFmtId="164" fontId="35" fillId="35" borderId="52" xfId="0" applyNumberFormat="1" applyFont="1" applyFill="1" applyBorder="1" applyAlignment="1" applyProtection="1">
      <alignment horizontal="center" vertical="center"/>
      <protection hidden="1"/>
    </xf>
    <xf numFmtId="164" fontId="26" fillId="35" borderId="52" xfId="0" applyNumberFormat="1" applyFont="1" applyFill="1" applyBorder="1" applyAlignment="1" applyProtection="1">
      <alignment horizontal="center" vertical="center"/>
      <protection hidden="1"/>
    </xf>
    <xf numFmtId="164" fontId="26" fillId="35" borderId="54" xfId="0" applyNumberFormat="1" applyFont="1" applyFill="1" applyBorder="1" applyAlignment="1" applyProtection="1">
      <alignment horizontal="center" vertical="center"/>
      <protection hidden="1"/>
    </xf>
    <xf numFmtId="0" fontId="26" fillId="39" borderId="0" xfId="0" applyFont="1" applyFill="1" applyBorder="1" applyProtection="1">
      <protection hidden="1"/>
    </xf>
    <xf numFmtId="0" fontId="26" fillId="39" borderId="0" xfId="0" applyFont="1" applyFill="1" applyProtection="1">
      <protection hidden="1"/>
    </xf>
    <xf numFmtId="3" fontId="26" fillId="39" borderId="0" xfId="0" applyNumberFormat="1" applyFont="1" applyFill="1" applyProtection="1">
      <protection hidden="1"/>
    </xf>
    <xf numFmtId="0" fontId="26" fillId="36" borderId="28" xfId="0" applyFont="1" applyFill="1" applyBorder="1" applyProtection="1">
      <protection hidden="1"/>
    </xf>
    <xf numFmtId="0" fontId="26" fillId="36" borderId="0" xfId="0" applyFont="1" applyFill="1" applyBorder="1" applyProtection="1">
      <protection hidden="1"/>
    </xf>
    <xf numFmtId="0" fontId="38" fillId="39" borderId="12" xfId="0" applyFont="1" applyFill="1" applyBorder="1" applyAlignment="1" applyProtection="1">
      <alignment horizontal="center" vertical="center" wrapText="1"/>
      <protection hidden="1"/>
    </xf>
    <xf numFmtId="0" fontId="38" fillId="39" borderId="11" xfId="0" applyFont="1" applyFill="1" applyBorder="1" applyAlignment="1" applyProtection="1">
      <alignment horizontal="center" vertical="center" wrapText="1"/>
      <protection hidden="1"/>
    </xf>
    <xf numFmtId="0" fontId="41" fillId="40" borderId="11" xfId="0" applyFont="1" applyFill="1" applyBorder="1" applyAlignment="1" applyProtection="1">
      <alignment horizontal="center" vertical="center" wrapText="1"/>
      <protection hidden="1"/>
    </xf>
    <xf numFmtId="164" fontId="38" fillId="40" borderId="11" xfId="0" applyNumberFormat="1" applyFont="1" applyFill="1" applyBorder="1" applyAlignment="1" applyProtection="1">
      <alignment horizontal="center" vertical="center"/>
      <protection hidden="1"/>
    </xf>
    <xf numFmtId="0" fontId="38" fillId="41" borderId="11" xfId="0" applyFont="1" applyFill="1" applyBorder="1" applyAlignment="1" applyProtection="1">
      <alignment horizontal="center" vertical="center" wrapText="1"/>
      <protection hidden="1"/>
    </xf>
    <xf numFmtId="164" fontId="38" fillId="41" borderId="11" xfId="0" applyNumberFormat="1" applyFont="1" applyFill="1" applyBorder="1" applyAlignment="1" applyProtection="1">
      <alignment horizontal="center" vertical="center"/>
      <protection hidden="1"/>
    </xf>
    <xf numFmtId="0" fontId="26" fillId="36" borderId="0" xfId="0" applyFont="1" applyFill="1" applyBorder="1" applyAlignment="1" applyProtection="1">
      <alignment vertical="center"/>
      <protection hidden="1"/>
    </xf>
    <xf numFmtId="0" fontId="26" fillId="39" borderId="0" xfId="0" applyFont="1" applyFill="1" applyAlignment="1" applyProtection="1">
      <alignment vertical="center"/>
      <protection hidden="1"/>
    </xf>
    <xf numFmtId="3" fontId="26" fillId="40" borderId="44" xfId="0" applyNumberFormat="1" applyFont="1" applyFill="1" applyBorder="1" applyAlignment="1" applyProtection="1">
      <alignment horizontal="center" vertical="center"/>
      <protection hidden="1"/>
    </xf>
    <xf numFmtId="164" fontId="26" fillId="40" borderId="10" xfId="0" applyNumberFormat="1" applyFont="1" applyFill="1" applyBorder="1" applyAlignment="1" applyProtection="1">
      <alignment horizontal="center" vertical="center"/>
      <protection hidden="1"/>
    </xf>
    <xf numFmtId="0" fontId="26" fillId="40" borderId="44" xfId="0" applyFont="1" applyFill="1" applyBorder="1" applyAlignment="1" applyProtection="1">
      <alignment horizontal="center" vertical="center"/>
      <protection hidden="1"/>
    </xf>
    <xf numFmtId="0" fontId="28" fillId="40" borderId="55" xfId="0" applyFont="1" applyFill="1" applyBorder="1" applyAlignment="1" applyProtection="1">
      <alignment horizontal="center" vertical="center"/>
      <protection hidden="1"/>
    </xf>
    <xf numFmtId="0" fontId="28" fillId="40" borderId="56" xfId="0" applyFont="1" applyFill="1" applyBorder="1" applyAlignment="1" applyProtection="1">
      <alignment horizontal="center" vertical="center"/>
      <protection hidden="1"/>
    </xf>
    <xf numFmtId="0" fontId="28" fillId="40" borderId="23" xfId="0" applyFont="1" applyFill="1" applyBorder="1" applyAlignment="1" applyProtection="1">
      <alignment horizontal="center" vertical="center"/>
      <protection hidden="1"/>
    </xf>
    <xf numFmtId="3" fontId="35" fillId="40" borderId="10" xfId="0" applyNumberFormat="1" applyFont="1" applyFill="1" applyBorder="1" applyAlignment="1" applyProtection="1">
      <alignment horizontal="center" vertical="center"/>
      <protection hidden="1"/>
    </xf>
    <xf numFmtId="3" fontId="26" fillId="41" borderId="24" xfId="0" applyNumberFormat="1" applyFont="1" applyFill="1" applyBorder="1" applyAlignment="1" applyProtection="1">
      <alignment horizontal="center" vertical="center"/>
      <protection hidden="1"/>
    </xf>
    <xf numFmtId="164" fontId="26" fillId="41" borderId="10" xfId="0" applyNumberFormat="1" applyFont="1" applyFill="1" applyBorder="1" applyAlignment="1" applyProtection="1">
      <alignment horizontal="center" vertical="center"/>
      <protection hidden="1"/>
    </xf>
    <xf numFmtId="0" fontId="26" fillId="41" borderId="44" xfId="0" applyFont="1" applyFill="1" applyBorder="1" applyAlignment="1" applyProtection="1">
      <alignment horizontal="center" vertical="center"/>
      <protection hidden="1"/>
    </xf>
    <xf numFmtId="0" fontId="28" fillId="41" borderId="55" xfId="0" applyFont="1" applyFill="1" applyBorder="1" applyAlignment="1" applyProtection="1">
      <alignment horizontal="center" vertical="center"/>
      <protection hidden="1"/>
    </xf>
    <xf numFmtId="0" fontId="28" fillId="41" borderId="56" xfId="0" applyFont="1" applyFill="1" applyBorder="1" applyAlignment="1" applyProtection="1">
      <alignment horizontal="center" vertical="center"/>
      <protection hidden="1"/>
    </xf>
    <xf numFmtId="0" fontId="28" fillId="41" borderId="23" xfId="0" applyFont="1" applyFill="1" applyBorder="1" applyAlignment="1" applyProtection="1">
      <alignment horizontal="center" vertical="center"/>
      <protection hidden="1"/>
    </xf>
    <xf numFmtId="0" fontId="28" fillId="41" borderId="66" xfId="0" applyFont="1" applyFill="1" applyBorder="1" applyAlignment="1" applyProtection="1">
      <alignment horizontal="center" vertical="center"/>
      <protection hidden="1"/>
    </xf>
    <xf numFmtId="3" fontId="35" fillId="41" borderId="10" xfId="0" applyNumberFormat="1" applyFont="1" applyFill="1" applyBorder="1" applyAlignment="1" applyProtection="1">
      <alignment horizontal="center" vertical="center"/>
      <protection hidden="1"/>
    </xf>
    <xf numFmtId="0" fontId="40" fillId="42" borderId="71" xfId="0" applyFont="1" applyFill="1" applyBorder="1" applyAlignment="1" applyProtection="1">
      <alignment horizontal="center" vertical="center"/>
      <protection hidden="1"/>
    </xf>
    <xf numFmtId="0" fontId="26" fillId="42" borderId="70" xfId="0" applyFont="1" applyFill="1" applyBorder="1" applyAlignment="1" applyProtection="1">
      <alignment vertical="center"/>
      <protection hidden="1"/>
    </xf>
    <xf numFmtId="0" fontId="26" fillId="42" borderId="40" xfId="0" applyFont="1" applyFill="1" applyBorder="1" applyAlignment="1" applyProtection="1">
      <alignment horizontal="left" vertical="center" wrapText="1"/>
      <protection hidden="1"/>
    </xf>
    <xf numFmtId="0" fontId="26" fillId="42" borderId="20" xfId="0" applyFont="1" applyFill="1" applyBorder="1" applyAlignment="1" applyProtection="1">
      <alignment horizontal="left" vertical="center" wrapText="1"/>
      <protection hidden="1"/>
    </xf>
    <xf numFmtId="0" fontId="26" fillId="42" borderId="79" xfId="0" applyFont="1" applyFill="1" applyBorder="1" applyAlignment="1" applyProtection="1">
      <alignment horizontal="left" vertical="center" wrapText="1"/>
      <protection hidden="1"/>
    </xf>
    <xf numFmtId="0" fontId="26" fillId="0" borderId="70" xfId="0" applyFont="1" applyBorder="1" applyAlignment="1" applyProtection="1">
      <alignment horizontal="center" vertical="center"/>
      <protection hidden="1"/>
    </xf>
    <xf numFmtId="164" fontId="26" fillId="42" borderId="47" xfId="0" applyNumberFormat="1" applyFont="1" applyFill="1" applyBorder="1" applyAlignment="1" applyProtection="1">
      <alignment horizontal="center" vertical="center"/>
      <protection hidden="1"/>
    </xf>
    <xf numFmtId="164" fontId="26" fillId="42" borderId="70" xfId="0" applyNumberFormat="1" applyFont="1" applyFill="1" applyBorder="1" applyAlignment="1" applyProtection="1">
      <alignment horizontal="center" vertical="center"/>
      <protection hidden="1"/>
    </xf>
    <xf numFmtId="164" fontId="26" fillId="42" borderId="72" xfId="0" applyNumberFormat="1" applyFont="1" applyFill="1" applyBorder="1" applyAlignment="1" applyProtection="1">
      <alignment horizontal="center" vertical="center"/>
      <protection hidden="1"/>
    </xf>
    <xf numFmtId="164" fontId="35" fillId="42" borderId="32" xfId="0" applyNumberFormat="1" applyFont="1" applyFill="1" applyBorder="1" applyAlignment="1" applyProtection="1">
      <alignment horizontal="center" vertical="center"/>
      <protection hidden="1"/>
    </xf>
    <xf numFmtId="164" fontId="26" fillId="42" borderId="32" xfId="0" applyNumberFormat="1" applyFont="1" applyFill="1" applyBorder="1" applyAlignment="1" applyProtection="1">
      <alignment horizontal="center" vertical="center"/>
      <protection hidden="1"/>
    </xf>
    <xf numFmtId="164" fontId="26" fillId="42" borderId="69" xfId="0" applyNumberFormat="1" applyFont="1" applyFill="1" applyBorder="1" applyAlignment="1" applyProtection="1">
      <alignment horizontal="center" vertical="center"/>
      <protection hidden="1"/>
    </xf>
    <xf numFmtId="164" fontId="26" fillId="42" borderId="33" xfId="0" applyNumberFormat="1" applyFont="1" applyFill="1" applyBorder="1" applyAlignment="1" applyProtection="1">
      <alignment horizontal="center" vertical="center"/>
      <protection hidden="1"/>
    </xf>
    <xf numFmtId="0" fontId="26" fillId="42" borderId="16" xfId="0" applyFont="1" applyFill="1" applyBorder="1" applyAlignment="1" applyProtection="1">
      <alignment horizontal="left" vertical="center" wrapText="1"/>
      <protection hidden="1"/>
    </xf>
    <xf numFmtId="0" fontId="26" fillId="42" borderId="39" xfId="0" applyFont="1" applyFill="1" applyBorder="1" applyAlignment="1" applyProtection="1">
      <alignment horizontal="left" vertical="center" wrapText="1"/>
      <protection hidden="1"/>
    </xf>
    <xf numFmtId="0" fontId="26" fillId="42" borderId="76" xfId="0" applyFont="1" applyFill="1" applyBorder="1" applyAlignment="1" applyProtection="1">
      <alignment horizontal="left" vertical="center" wrapText="1"/>
      <protection hidden="1"/>
    </xf>
    <xf numFmtId="0" fontId="26" fillId="42" borderId="39" xfId="0" applyFont="1" applyFill="1" applyBorder="1" applyAlignment="1" applyProtection="1">
      <alignment horizontal="left" vertical="center"/>
      <protection hidden="1"/>
    </xf>
    <xf numFmtId="0" fontId="26" fillId="42" borderId="16" xfId="0" applyFont="1" applyFill="1" applyBorder="1" applyAlignment="1" applyProtection="1">
      <alignment horizontal="left" vertical="center"/>
      <protection hidden="1"/>
    </xf>
    <xf numFmtId="0" fontId="26" fillId="42" borderId="76" xfId="0" applyFont="1" applyFill="1" applyBorder="1" applyAlignment="1" applyProtection="1">
      <alignment horizontal="left" vertical="center"/>
      <protection hidden="1"/>
    </xf>
    <xf numFmtId="0" fontId="40" fillId="42" borderId="73" xfId="0" applyFont="1" applyFill="1" applyBorder="1" applyAlignment="1" applyProtection="1">
      <alignment horizontal="center" vertical="center"/>
      <protection hidden="1"/>
    </xf>
    <xf numFmtId="0" fontId="26" fillId="42" borderId="68" xfId="0" applyFont="1" applyFill="1" applyBorder="1" applyAlignment="1" applyProtection="1">
      <alignment vertical="center"/>
      <protection hidden="1"/>
    </xf>
    <xf numFmtId="0" fontId="26" fillId="0" borderId="68" xfId="0" applyFont="1" applyBorder="1" applyAlignment="1" applyProtection="1">
      <alignment horizontal="center" vertical="center"/>
      <protection hidden="1"/>
    </xf>
    <xf numFmtId="164" fontId="26" fillId="42" borderId="48" xfId="0" applyNumberFormat="1" applyFont="1" applyFill="1" applyBorder="1" applyAlignment="1" applyProtection="1">
      <alignment horizontal="center" vertical="center"/>
      <protection hidden="1"/>
    </xf>
    <xf numFmtId="164" fontId="26" fillId="42" borderId="68" xfId="0" applyNumberFormat="1" applyFont="1" applyFill="1" applyBorder="1" applyAlignment="1" applyProtection="1">
      <alignment horizontal="center" vertical="center"/>
      <protection hidden="1"/>
    </xf>
    <xf numFmtId="164" fontId="35" fillId="42" borderId="74" xfId="0" applyNumberFormat="1" applyFont="1" applyFill="1" applyBorder="1" applyAlignment="1" applyProtection="1">
      <alignment horizontal="center" vertical="center"/>
      <protection hidden="1"/>
    </xf>
    <xf numFmtId="164" fontId="35" fillId="42" borderId="61" xfId="0" applyNumberFormat="1" applyFont="1" applyFill="1" applyBorder="1" applyAlignment="1" applyProtection="1">
      <alignment horizontal="center" vertical="center"/>
      <protection hidden="1"/>
    </xf>
    <xf numFmtId="164" fontId="26" fillId="42" borderId="67" xfId="0" applyNumberFormat="1" applyFont="1" applyFill="1" applyBorder="1" applyAlignment="1" applyProtection="1">
      <alignment horizontal="center" vertical="center"/>
      <protection hidden="1"/>
    </xf>
    <xf numFmtId="164" fontId="26" fillId="42" borderId="74" xfId="0" applyNumberFormat="1" applyFont="1" applyFill="1" applyBorder="1" applyAlignment="1" applyProtection="1">
      <alignment horizontal="center" vertical="center"/>
      <protection hidden="1"/>
    </xf>
    <xf numFmtId="164" fontId="26" fillId="42" borderId="61" xfId="0" applyNumberFormat="1" applyFont="1" applyFill="1" applyBorder="1" applyAlignment="1" applyProtection="1">
      <alignment horizontal="center" vertical="center"/>
      <protection hidden="1"/>
    </xf>
    <xf numFmtId="164" fontId="26" fillId="42" borderId="35" xfId="0" applyNumberFormat="1" applyFont="1" applyFill="1" applyBorder="1" applyAlignment="1" applyProtection="1">
      <alignment horizontal="center" vertical="center"/>
      <protection hidden="1"/>
    </xf>
    <xf numFmtId="0" fontId="40" fillId="35" borderId="71" xfId="0" applyFont="1" applyFill="1" applyBorder="1" applyAlignment="1" applyProtection="1">
      <alignment horizontal="center" vertical="center"/>
      <protection hidden="1"/>
    </xf>
    <xf numFmtId="0" fontId="26" fillId="35" borderId="70" xfId="0" applyFont="1" applyFill="1" applyBorder="1" applyAlignment="1" applyProtection="1">
      <alignment vertical="center"/>
      <protection hidden="1"/>
    </xf>
    <xf numFmtId="164" fontId="26" fillId="35" borderId="47" xfId="0" applyNumberFormat="1" applyFont="1" applyFill="1" applyBorder="1" applyAlignment="1" applyProtection="1">
      <alignment horizontal="center" vertical="center"/>
      <protection hidden="1"/>
    </xf>
    <xf numFmtId="164" fontId="26" fillId="35" borderId="70" xfId="0" applyNumberFormat="1" applyFont="1" applyFill="1" applyBorder="1" applyAlignment="1" applyProtection="1">
      <alignment horizontal="center" vertical="center"/>
      <protection hidden="1"/>
    </xf>
    <xf numFmtId="164" fontId="35" fillId="35" borderId="72" xfId="0" applyNumberFormat="1" applyFont="1" applyFill="1" applyBorder="1" applyAlignment="1" applyProtection="1">
      <alignment horizontal="center" vertical="center"/>
      <protection hidden="1"/>
    </xf>
    <xf numFmtId="164" fontId="35" fillId="35" borderId="32" xfId="0" applyNumberFormat="1" applyFont="1" applyFill="1" applyBorder="1" applyAlignment="1" applyProtection="1">
      <alignment horizontal="center" vertical="center"/>
      <protection hidden="1"/>
    </xf>
    <xf numFmtId="164" fontId="26" fillId="35" borderId="32" xfId="0" applyNumberFormat="1" applyFont="1" applyFill="1" applyBorder="1" applyAlignment="1" applyProtection="1">
      <alignment horizontal="center" vertical="center"/>
      <protection hidden="1"/>
    </xf>
    <xf numFmtId="164" fontId="26" fillId="35" borderId="69" xfId="0" applyNumberFormat="1" applyFont="1" applyFill="1" applyBorder="1" applyAlignment="1" applyProtection="1">
      <alignment horizontal="center" vertical="center"/>
      <protection hidden="1"/>
    </xf>
    <xf numFmtId="164" fontId="26" fillId="35" borderId="72" xfId="0" applyNumberFormat="1" applyFont="1" applyFill="1" applyBorder="1" applyAlignment="1" applyProtection="1">
      <alignment horizontal="center" vertical="center"/>
      <protection hidden="1"/>
    </xf>
    <xf numFmtId="164" fontId="26" fillId="35" borderId="33" xfId="0" applyNumberFormat="1" applyFont="1" applyFill="1" applyBorder="1" applyAlignment="1" applyProtection="1">
      <alignment horizontal="center" vertical="center"/>
      <protection hidden="1"/>
    </xf>
    <xf numFmtId="0" fontId="26" fillId="35" borderId="16" xfId="0" applyFont="1" applyFill="1" applyBorder="1" applyAlignment="1" applyProtection="1">
      <alignment horizontal="left" vertical="center" wrapText="1"/>
      <protection hidden="1"/>
    </xf>
    <xf numFmtId="0" fontId="26" fillId="35" borderId="39" xfId="0" applyFont="1" applyFill="1" applyBorder="1" applyAlignment="1" applyProtection="1">
      <alignment horizontal="left" vertical="center" wrapText="1"/>
      <protection hidden="1"/>
    </xf>
    <xf numFmtId="0" fontId="26" fillId="35" borderId="76" xfId="0" applyFont="1" applyFill="1" applyBorder="1" applyAlignment="1" applyProtection="1">
      <alignment horizontal="left" vertical="center" wrapText="1"/>
      <protection hidden="1"/>
    </xf>
    <xf numFmtId="0" fontId="26" fillId="35" borderId="39" xfId="0" applyFont="1" applyFill="1" applyBorder="1" applyAlignment="1" applyProtection="1">
      <alignment horizontal="left" vertical="center"/>
      <protection hidden="1"/>
    </xf>
    <xf numFmtId="0" fontId="26" fillId="35" borderId="16" xfId="0" applyFont="1" applyFill="1" applyBorder="1" applyAlignment="1" applyProtection="1">
      <alignment horizontal="left" vertical="center"/>
      <protection hidden="1"/>
    </xf>
    <xf numFmtId="0" fontId="26" fillId="35" borderId="76" xfId="0" applyFont="1" applyFill="1" applyBorder="1" applyAlignment="1" applyProtection="1">
      <alignment horizontal="left" vertical="center"/>
      <protection hidden="1"/>
    </xf>
    <xf numFmtId="0" fontId="40" fillId="35" borderId="73" xfId="0" applyFont="1" applyFill="1" applyBorder="1" applyAlignment="1" applyProtection="1">
      <alignment horizontal="center" vertical="center"/>
      <protection hidden="1"/>
    </xf>
    <xf numFmtId="0" fontId="26" fillId="35" borderId="68" xfId="0" applyFont="1" applyFill="1" applyBorder="1" applyAlignment="1" applyProtection="1">
      <alignment vertical="center"/>
      <protection hidden="1"/>
    </xf>
    <xf numFmtId="164" fontId="26" fillId="35" borderId="48" xfId="0" applyNumberFormat="1" applyFont="1" applyFill="1" applyBorder="1" applyAlignment="1" applyProtection="1">
      <alignment horizontal="center" vertical="center"/>
      <protection hidden="1"/>
    </xf>
    <xf numFmtId="164" fontId="26" fillId="35" borderId="68" xfId="0" applyNumberFormat="1" applyFont="1" applyFill="1" applyBorder="1" applyAlignment="1" applyProtection="1">
      <alignment horizontal="center" vertical="center"/>
      <protection hidden="1"/>
    </xf>
    <xf numFmtId="164" fontId="26" fillId="35" borderId="74" xfId="0" applyNumberFormat="1" applyFont="1" applyFill="1" applyBorder="1" applyAlignment="1" applyProtection="1">
      <alignment horizontal="center" vertical="center"/>
      <protection hidden="1"/>
    </xf>
    <xf numFmtId="164" fontId="26" fillId="35" borderId="61" xfId="0" applyNumberFormat="1" applyFont="1" applyFill="1" applyBorder="1" applyAlignment="1" applyProtection="1">
      <alignment horizontal="center" vertical="center"/>
      <protection hidden="1"/>
    </xf>
    <xf numFmtId="164" fontId="35" fillId="35" borderId="61" xfId="0" applyNumberFormat="1" applyFont="1" applyFill="1" applyBorder="1" applyAlignment="1" applyProtection="1">
      <alignment horizontal="center" vertical="center"/>
      <protection hidden="1"/>
    </xf>
    <xf numFmtId="164" fontId="26" fillId="35" borderId="67" xfId="0" applyNumberFormat="1" applyFont="1" applyFill="1" applyBorder="1" applyAlignment="1" applyProtection="1">
      <alignment horizontal="center" vertical="center"/>
      <protection hidden="1"/>
    </xf>
    <xf numFmtId="164" fontId="26" fillId="35" borderId="35" xfId="0" applyNumberFormat="1" applyFont="1" applyFill="1" applyBorder="1" applyAlignment="1" applyProtection="1">
      <alignment horizontal="center" vertical="center"/>
      <protection hidden="1"/>
    </xf>
    <xf numFmtId="0" fontId="40" fillId="34" borderId="36" xfId="0" applyFont="1" applyFill="1" applyBorder="1" applyAlignment="1" applyProtection="1">
      <alignment horizontal="center" vertical="center"/>
      <protection hidden="1"/>
    </xf>
    <xf numFmtId="0" fontId="27" fillId="34" borderId="0" xfId="0" applyFont="1" applyFill="1" applyBorder="1" applyAlignment="1" applyProtection="1">
      <alignment horizontal="left" vertical="center"/>
      <protection hidden="1"/>
    </xf>
    <xf numFmtId="0" fontId="26" fillId="34" borderId="0" xfId="0" applyFont="1" applyFill="1" applyBorder="1" applyAlignment="1" applyProtection="1">
      <alignment vertical="center"/>
      <protection hidden="1"/>
    </xf>
    <xf numFmtId="3" fontId="26" fillId="34" borderId="0" xfId="0" applyNumberFormat="1" applyFont="1" applyFill="1" applyBorder="1" applyAlignment="1" applyProtection="1">
      <alignment vertical="center"/>
      <protection hidden="1"/>
    </xf>
    <xf numFmtId="0" fontId="32" fillId="34" borderId="57" xfId="0" applyFont="1" applyFill="1" applyBorder="1" applyAlignment="1" applyProtection="1">
      <alignment horizontal="center" vertical="center"/>
      <protection hidden="1"/>
    </xf>
    <xf numFmtId="0" fontId="32" fillId="34" borderId="62" xfId="0" applyFont="1" applyFill="1" applyBorder="1" applyAlignment="1" applyProtection="1">
      <alignment horizontal="center" vertical="center"/>
      <protection hidden="1"/>
    </xf>
    <xf numFmtId="0" fontId="27" fillId="34" borderId="63" xfId="0" applyFont="1" applyFill="1" applyBorder="1" applyAlignment="1" applyProtection="1">
      <alignment horizontal="center" vertical="center"/>
      <protection hidden="1"/>
    </xf>
    <xf numFmtId="0" fontId="27" fillId="34" borderId="57" xfId="0" applyFont="1" applyFill="1" applyBorder="1" applyAlignment="1" applyProtection="1">
      <alignment horizontal="center" vertical="center"/>
      <protection hidden="1"/>
    </xf>
    <xf numFmtId="0" fontId="27" fillId="34" borderId="30" xfId="0" applyFont="1" applyFill="1" applyBorder="1" applyAlignment="1" applyProtection="1">
      <alignment horizontal="center" vertical="center"/>
      <protection hidden="1"/>
    </xf>
    <xf numFmtId="1" fontId="27" fillId="34" borderId="64" xfId="0" applyNumberFormat="1" applyFont="1" applyFill="1" applyBorder="1" applyAlignment="1" applyProtection="1">
      <alignment horizontal="center" vertical="center"/>
      <protection hidden="1"/>
    </xf>
    <xf numFmtId="1" fontId="26" fillId="34" borderId="65" xfId="0" applyNumberFormat="1" applyFont="1" applyFill="1" applyBorder="1" applyAlignment="1" applyProtection="1">
      <alignment horizontal="center" vertical="center"/>
      <protection hidden="1"/>
    </xf>
    <xf numFmtId="3" fontId="26" fillId="34" borderId="37" xfId="0" applyNumberFormat="1" applyFont="1" applyFill="1" applyBorder="1" applyAlignment="1" applyProtection="1">
      <alignment horizontal="center" vertical="center"/>
      <protection hidden="1"/>
    </xf>
    <xf numFmtId="0" fontId="26" fillId="34" borderId="0" xfId="0" applyFont="1" applyFill="1" applyBorder="1" applyAlignment="1" applyProtection="1">
      <alignment horizontal="left" vertical="center"/>
      <protection hidden="1"/>
    </xf>
    <xf numFmtId="0" fontId="35" fillId="34" borderId="0" xfId="0" applyFont="1" applyFill="1" applyBorder="1" applyAlignment="1" applyProtection="1">
      <alignment horizontal="left" vertical="center" wrapText="1"/>
      <protection hidden="1"/>
    </xf>
    <xf numFmtId="0" fontId="26" fillId="34" borderId="37" xfId="0" applyFont="1" applyFill="1" applyBorder="1" applyAlignment="1" applyProtection="1">
      <alignment vertical="center"/>
      <protection hidden="1"/>
    </xf>
    <xf numFmtId="0" fontId="40" fillId="38" borderId="36" xfId="0" applyFont="1" applyFill="1" applyBorder="1" applyAlignment="1" applyProtection="1">
      <alignment horizontal="center" vertical="center"/>
      <protection hidden="1"/>
    </xf>
    <xf numFmtId="0" fontId="26" fillId="38" borderId="0" xfId="0" applyFont="1" applyFill="1" applyBorder="1" applyAlignment="1" applyProtection="1">
      <alignment vertical="center"/>
      <protection hidden="1"/>
    </xf>
    <xf numFmtId="0" fontId="27" fillId="38" borderId="0" xfId="0" applyFont="1" applyFill="1" applyBorder="1" applyAlignment="1" applyProtection="1">
      <alignment horizontal="left" vertical="center"/>
      <protection hidden="1"/>
    </xf>
    <xf numFmtId="0" fontId="26" fillId="38" borderId="0" xfId="0" applyFont="1" applyFill="1" applyBorder="1" applyAlignment="1" applyProtection="1">
      <alignment horizontal="left" vertical="center"/>
      <protection hidden="1"/>
    </xf>
    <xf numFmtId="3" fontId="26" fillId="38" borderId="0" xfId="0" applyNumberFormat="1" applyFont="1" applyFill="1" applyBorder="1" applyAlignment="1" applyProtection="1">
      <alignment vertical="center"/>
      <protection hidden="1"/>
    </xf>
    <xf numFmtId="0" fontId="26" fillId="38" borderId="37" xfId="0" applyFont="1" applyFill="1" applyBorder="1" applyAlignment="1" applyProtection="1">
      <alignment vertical="center"/>
      <protection hidden="1"/>
    </xf>
    <xf numFmtId="0" fontId="45" fillId="38" borderId="36" xfId="0" applyFont="1" applyFill="1" applyBorder="1" applyAlignment="1" applyProtection="1">
      <alignment horizontal="left" vertical="center"/>
      <protection hidden="1"/>
    </xf>
    <xf numFmtId="3" fontId="37" fillId="38" borderId="0" xfId="0" applyNumberFormat="1" applyFont="1" applyFill="1" applyBorder="1" applyAlignment="1" applyProtection="1">
      <alignment vertical="center"/>
      <protection hidden="1"/>
    </xf>
    <xf numFmtId="0" fontId="46" fillId="33" borderId="31" xfId="0" applyFont="1" applyFill="1" applyBorder="1" applyAlignment="1" applyProtection="1">
      <alignment horizontal="center" vertical="center"/>
      <protection hidden="1"/>
    </xf>
    <xf numFmtId="0" fontId="27" fillId="33" borderId="32" xfId="0" applyFont="1" applyFill="1" applyBorder="1" applyAlignment="1" applyProtection="1">
      <alignment horizontal="center" vertical="center"/>
      <protection hidden="1"/>
    </xf>
    <xf numFmtId="0" fontId="27" fillId="33" borderId="69" xfId="0" applyFont="1" applyFill="1" applyBorder="1" applyAlignment="1" applyProtection="1">
      <alignment horizontal="center" vertical="center"/>
      <protection hidden="1"/>
    </xf>
    <xf numFmtId="0" fontId="26" fillId="38" borderId="11" xfId="0" applyFont="1" applyFill="1" applyBorder="1" applyAlignment="1" applyProtection="1">
      <alignment horizontal="left" vertical="center"/>
      <protection hidden="1"/>
    </xf>
    <xf numFmtId="0" fontId="26" fillId="38" borderId="11" xfId="0" applyFont="1" applyFill="1" applyBorder="1" applyAlignment="1" applyProtection="1">
      <alignment horizontal="center" vertical="center"/>
      <protection hidden="1"/>
    </xf>
    <xf numFmtId="1" fontId="27" fillId="38" borderId="12" xfId="0" applyNumberFormat="1" applyFont="1" applyFill="1" applyBorder="1" applyAlignment="1" applyProtection="1">
      <alignment horizontal="center" vertical="center"/>
      <protection hidden="1"/>
    </xf>
    <xf numFmtId="0" fontId="26" fillId="38" borderId="11" xfId="0" applyFont="1" applyFill="1" applyBorder="1" applyAlignment="1" applyProtection="1">
      <alignment horizontal="left" vertical="center"/>
      <protection hidden="1"/>
    </xf>
    <xf numFmtId="4" fontId="27" fillId="38" borderId="12" xfId="0" applyNumberFormat="1" applyFont="1" applyFill="1" applyBorder="1" applyAlignment="1" applyProtection="1">
      <alignment horizontal="center" vertical="center"/>
      <protection hidden="1"/>
    </xf>
    <xf numFmtId="0" fontId="26" fillId="39" borderId="0" xfId="0" applyFont="1" applyFill="1" applyBorder="1" applyAlignment="1" applyProtection="1">
      <alignment vertical="center" wrapText="1"/>
      <protection hidden="1"/>
    </xf>
    <xf numFmtId="0" fontId="26" fillId="38" borderId="34" xfId="0" applyFont="1" applyFill="1" applyBorder="1" applyAlignment="1" applyProtection="1">
      <alignment horizontal="center" vertical="center"/>
      <protection hidden="1"/>
    </xf>
    <xf numFmtId="0" fontId="26" fillId="38" borderId="61" xfId="0" applyFont="1" applyFill="1" applyBorder="1" applyAlignment="1" applyProtection="1">
      <alignment horizontal="left" vertical="center"/>
      <protection hidden="1"/>
    </xf>
    <xf numFmtId="0" fontId="26" fillId="38" borderId="61" xfId="0" applyFont="1" applyFill="1" applyBorder="1" applyAlignment="1" applyProtection="1">
      <alignment horizontal="center" vertical="center"/>
      <protection hidden="1"/>
    </xf>
    <xf numFmtId="1" fontId="27" fillId="38" borderId="35" xfId="0" applyNumberFormat="1" applyFont="1" applyFill="1" applyBorder="1" applyAlignment="1" applyProtection="1">
      <alignment horizontal="center" vertical="center"/>
      <protection hidden="1"/>
    </xf>
    <xf numFmtId="0" fontId="33" fillId="38" borderId="0" xfId="42" applyNumberFormat="1" applyFont="1" applyFill="1" applyBorder="1" applyAlignment="1" applyProtection="1">
      <alignment wrapText="1"/>
      <protection hidden="1"/>
    </xf>
    <xf numFmtId="0" fontId="28" fillId="39" borderId="0" xfId="0" applyFont="1" applyFill="1" applyBorder="1" applyAlignment="1" applyProtection="1">
      <alignment horizontal="center" vertical="center"/>
      <protection hidden="1"/>
    </xf>
    <xf numFmtId="0" fontId="26" fillId="38" borderId="32" xfId="0" applyFont="1" applyFill="1" applyBorder="1" applyAlignment="1" applyProtection="1">
      <alignment vertical="center"/>
      <protection hidden="1"/>
    </xf>
    <xf numFmtId="0" fontId="26" fillId="38" borderId="32" xfId="0" applyFont="1" applyFill="1" applyBorder="1" applyAlignment="1" applyProtection="1">
      <alignment horizontal="center" vertical="center"/>
      <protection hidden="1"/>
    </xf>
    <xf numFmtId="0" fontId="26" fillId="38" borderId="33" xfId="0" applyFont="1" applyFill="1" applyBorder="1" applyAlignment="1" applyProtection="1">
      <alignment horizontal="center" vertical="center"/>
      <protection hidden="1"/>
    </xf>
    <xf numFmtId="0" fontId="26" fillId="38" borderId="61" xfId="0" applyFont="1" applyFill="1" applyBorder="1" applyAlignment="1" applyProtection="1">
      <alignment vertical="center"/>
      <protection hidden="1"/>
    </xf>
    <xf numFmtId="0" fontId="26" fillId="38" borderId="35" xfId="0" applyFont="1" applyFill="1" applyBorder="1" applyAlignment="1" applyProtection="1">
      <alignment horizontal="center" vertical="center"/>
      <protection hidden="1"/>
    </xf>
    <xf numFmtId="0" fontId="40" fillId="38" borderId="40" xfId="0" applyFont="1" applyFill="1" applyBorder="1" applyAlignment="1" applyProtection="1">
      <alignment horizontal="center" vertical="center"/>
      <protection hidden="1"/>
    </xf>
    <xf numFmtId="0" fontId="26" fillId="38" borderId="20" xfId="0" applyFont="1" applyFill="1" applyBorder="1" applyProtection="1">
      <protection hidden="1"/>
    </xf>
    <xf numFmtId="0" fontId="26" fillId="38" borderId="0" xfId="0" applyFont="1" applyFill="1" applyBorder="1" applyProtection="1">
      <protection hidden="1"/>
    </xf>
    <xf numFmtId="3" fontId="26" fillId="38" borderId="0" xfId="0" applyNumberFormat="1" applyFont="1" applyFill="1" applyBorder="1" applyProtection="1">
      <protection hidden="1"/>
    </xf>
    <xf numFmtId="0" fontId="26" fillId="38" borderId="37" xfId="0" applyFont="1" applyFill="1" applyBorder="1" applyProtection="1">
      <protection hidden="1"/>
    </xf>
    <xf numFmtId="0" fontId="40" fillId="38" borderId="36" xfId="0" applyFont="1" applyFill="1" applyBorder="1" applyAlignment="1" applyProtection="1">
      <alignment horizontal="left" vertical="center"/>
      <protection hidden="1"/>
    </xf>
    <xf numFmtId="0" fontId="40" fillId="38" borderId="30" xfId="0" applyFont="1" applyFill="1" applyBorder="1" applyAlignment="1" applyProtection="1">
      <alignment horizontal="left" vertical="center"/>
      <protection hidden="1"/>
    </xf>
    <xf numFmtId="0" fontId="26" fillId="38" borderId="26" xfId="0" applyFont="1" applyFill="1" applyBorder="1" applyProtection="1">
      <protection hidden="1"/>
    </xf>
    <xf numFmtId="3" fontId="26" fillId="38" borderId="26" xfId="0" applyNumberFormat="1" applyFont="1" applyFill="1" applyBorder="1" applyProtection="1">
      <protection hidden="1"/>
    </xf>
    <xf numFmtId="0" fontId="26" fillId="38" borderId="41" xfId="0" applyFont="1" applyFill="1" applyBorder="1" applyProtection="1">
      <protection hidden="1"/>
    </xf>
    <xf numFmtId="0" fontId="40" fillId="39" borderId="0" xfId="0" applyFont="1" applyFill="1" applyAlignment="1" applyProtection="1">
      <alignment horizontal="center" vertical="center"/>
      <protection hidden="1"/>
    </xf>
    <xf numFmtId="164" fontId="38" fillId="34" borderId="11" xfId="0" applyNumberFormat="1" applyFont="1" applyFill="1" applyBorder="1" applyAlignment="1" applyProtection="1">
      <alignment horizontal="center" vertical="center"/>
      <protection locked="0" hidden="1"/>
    </xf>
    <xf numFmtId="0" fontId="40" fillId="43" borderId="27" xfId="0" applyFont="1" applyFill="1" applyBorder="1" applyAlignment="1" applyProtection="1">
      <alignment horizontal="center" vertical="center"/>
      <protection hidden="1"/>
    </xf>
    <xf numFmtId="0" fontId="26" fillId="43" borderId="28" xfId="0" applyFont="1" applyFill="1" applyBorder="1" applyProtection="1">
      <protection hidden="1"/>
    </xf>
    <xf numFmtId="0" fontId="40" fillId="43" borderId="36" xfId="0" applyFont="1" applyFill="1" applyBorder="1" applyAlignment="1" applyProtection="1">
      <alignment horizontal="center" vertical="center"/>
      <protection hidden="1"/>
    </xf>
    <xf numFmtId="0" fontId="27" fillId="43" borderId="0" xfId="0" applyFont="1" applyFill="1" applyBorder="1" applyAlignment="1" applyProtection="1">
      <alignment vertical="center"/>
      <protection hidden="1"/>
    </xf>
    <xf numFmtId="0" fontId="26" fillId="43" borderId="0" xfId="0" applyFont="1" applyFill="1" applyBorder="1" applyProtection="1">
      <protection hidden="1"/>
    </xf>
    <xf numFmtId="0" fontId="39" fillId="43" borderId="0" xfId="0" applyFont="1" applyFill="1" applyProtection="1">
      <protection hidden="1"/>
    </xf>
    <xf numFmtId="0" fontId="35" fillId="43" borderId="0" xfId="0" applyFont="1" applyFill="1" applyBorder="1" applyAlignment="1" applyProtection="1">
      <alignment vertical="center"/>
      <protection hidden="1"/>
    </xf>
    <xf numFmtId="0" fontId="26" fillId="43" borderId="0" xfId="0" applyFont="1" applyFill="1" applyBorder="1" applyAlignment="1" applyProtection="1">
      <alignment vertical="center"/>
      <protection hidden="1"/>
    </xf>
    <xf numFmtId="0" fontId="32" fillId="43" borderId="0" xfId="0" applyFont="1" applyFill="1" applyBorder="1" applyAlignment="1" applyProtection="1">
      <alignment horizontal="center" vertical="center" wrapText="1"/>
      <protection hidden="1"/>
    </xf>
    <xf numFmtId="3" fontId="26" fillId="43" borderId="0" xfId="0" applyNumberFormat="1" applyFont="1" applyFill="1" applyBorder="1" applyAlignment="1" applyProtection="1">
      <alignment vertical="center"/>
      <protection hidden="1"/>
    </xf>
    <xf numFmtId="0" fontId="43" fillId="43" borderId="28" xfId="0" applyFont="1" applyFill="1" applyBorder="1" applyProtection="1">
      <protection hidden="1"/>
    </xf>
    <xf numFmtId="0" fontId="43" fillId="43" borderId="0" xfId="0" applyFont="1" applyFill="1" applyBorder="1" applyProtection="1">
      <protection hidden="1"/>
    </xf>
    <xf numFmtId="0" fontId="43" fillId="43" borderId="0" xfId="0" applyNumberFormat="1" applyFont="1" applyFill="1" applyBorder="1" applyAlignment="1" applyProtection="1">
      <alignment textRotation="90"/>
      <protection hidden="1"/>
    </xf>
    <xf numFmtId="3" fontId="43" fillId="43" borderId="0" xfId="0" applyNumberFormat="1" applyFont="1" applyFill="1" applyBorder="1" applyProtection="1">
      <protection hidden="1"/>
    </xf>
    <xf numFmtId="0" fontId="43" fillId="43" borderId="0" xfId="0" applyFont="1" applyFill="1" applyBorder="1" applyAlignment="1" applyProtection="1">
      <alignment horizontal="center" vertical="center"/>
      <protection hidden="1"/>
    </xf>
    <xf numFmtId="0" fontId="43" fillId="43" borderId="0" xfId="0" applyFont="1" applyFill="1" applyBorder="1" applyAlignment="1" applyProtection="1">
      <alignment vertical="center"/>
      <protection hidden="1"/>
    </xf>
    <xf numFmtId="0" fontId="43" fillId="43" borderId="19" xfId="0" applyFont="1" applyFill="1" applyBorder="1" applyAlignment="1" applyProtection="1">
      <alignment vertical="center"/>
      <protection hidden="1"/>
    </xf>
    <xf numFmtId="0" fontId="44" fillId="43" borderId="16" xfId="42" applyFont="1" applyFill="1" applyBorder="1" applyAlignment="1" applyProtection="1">
      <alignment horizontal="center" vertical="center" textRotation="58"/>
      <protection hidden="1"/>
    </xf>
    <xf numFmtId="0" fontId="44" fillId="43" borderId="16" xfId="0" applyFont="1" applyFill="1" applyBorder="1" applyAlignment="1" applyProtection="1">
      <alignment horizontal="center" vertical="center" textRotation="58"/>
      <protection hidden="1"/>
    </xf>
    <xf numFmtId="0" fontId="43" fillId="43" borderId="18" xfId="0" applyFont="1" applyFill="1" applyBorder="1" applyAlignment="1" applyProtection="1">
      <alignment vertical="center"/>
      <protection hidden="1"/>
    </xf>
    <xf numFmtId="3" fontId="43" fillId="43" borderId="0" xfId="0" applyNumberFormat="1" applyFont="1" applyFill="1" applyBorder="1" applyAlignment="1" applyProtection="1">
      <alignment vertical="center"/>
      <protection hidden="1"/>
    </xf>
    <xf numFmtId="0" fontId="43" fillId="43" borderId="0" xfId="0" applyFont="1" applyFill="1" applyBorder="1" applyAlignment="1" applyProtection="1">
      <alignment horizontal="left" vertical="center"/>
      <protection hidden="1"/>
    </xf>
    <xf numFmtId="0" fontId="43" fillId="43" borderId="21" xfId="0" applyFont="1" applyFill="1" applyBorder="1" applyAlignment="1" applyProtection="1">
      <alignment horizontal="center" vertical="center"/>
      <protection hidden="1"/>
    </xf>
    <xf numFmtId="0" fontId="43" fillId="43" borderId="14" xfId="0" applyFont="1" applyFill="1" applyBorder="1" applyAlignment="1" applyProtection="1">
      <alignment horizontal="center" vertical="center"/>
      <protection hidden="1"/>
    </xf>
    <xf numFmtId="0" fontId="43" fillId="43" borderId="52" xfId="0" applyFont="1" applyFill="1" applyBorder="1" applyAlignment="1" applyProtection="1">
      <alignment horizontal="center" vertical="center"/>
      <protection hidden="1"/>
    </xf>
    <xf numFmtId="0" fontId="43" fillId="43" borderId="53" xfId="0" applyFont="1" applyFill="1" applyBorder="1" applyAlignment="1" applyProtection="1">
      <alignment horizontal="center" vertical="center"/>
      <protection hidden="1"/>
    </xf>
    <xf numFmtId="0" fontId="43" fillId="43" borderId="43" xfId="0" applyFont="1" applyFill="1" applyBorder="1" applyAlignment="1" applyProtection="1">
      <alignment horizontal="center" vertical="center"/>
      <protection hidden="1"/>
    </xf>
    <xf numFmtId="0" fontId="43" fillId="43" borderId="51" xfId="0" applyFont="1" applyFill="1" applyBorder="1" applyAlignment="1" applyProtection="1">
      <alignment horizontal="center" vertical="center"/>
      <protection hidden="1"/>
    </xf>
    <xf numFmtId="0" fontId="24" fillId="33" borderId="80" xfId="51" applyFont="1" applyFill="1" applyBorder="1" applyAlignment="1">
      <alignment horizontal="center" vertical="center"/>
    </xf>
    <xf numFmtId="0" fontId="24" fillId="33" borderId="81" xfId="51" applyFont="1" applyFill="1" applyBorder="1" applyAlignment="1">
      <alignment horizontal="center" vertical="center"/>
    </xf>
    <xf numFmtId="0" fontId="24" fillId="33" borderId="82" xfId="51" applyFont="1" applyFill="1" applyBorder="1" applyAlignment="1">
      <alignment horizontal="center" vertical="center"/>
    </xf>
    <xf numFmtId="0" fontId="24" fillId="33" borderId="83" xfId="51" applyFont="1" applyFill="1" applyBorder="1" applyAlignment="1">
      <alignment horizontal="center" vertical="center"/>
    </xf>
    <xf numFmtId="0" fontId="24" fillId="33" borderId="0" xfId="51" applyFont="1" applyFill="1" applyBorder="1" applyAlignment="1">
      <alignment horizontal="center" vertical="center"/>
    </xf>
    <xf numFmtId="0" fontId="24" fillId="33" borderId="84" xfId="51" applyFont="1" applyFill="1" applyBorder="1" applyAlignment="1">
      <alignment horizontal="center" vertical="center"/>
    </xf>
    <xf numFmtId="0" fontId="24" fillId="33" borderId="85" xfId="51" applyFont="1" applyFill="1" applyBorder="1" applyAlignment="1">
      <alignment horizontal="center" vertical="center"/>
    </xf>
    <xf numFmtId="0" fontId="24" fillId="33" borderId="86" xfId="51" applyFont="1" applyFill="1" applyBorder="1" applyAlignment="1">
      <alignment horizontal="center" vertical="center"/>
    </xf>
    <xf numFmtId="0" fontId="24" fillId="33" borderId="87" xfId="51" applyFont="1" applyFill="1" applyBorder="1" applyAlignment="1">
      <alignment horizontal="center" vertical="center"/>
    </xf>
    <xf numFmtId="0" fontId="24" fillId="36" borderId="88" xfId="51" applyFont="1" applyFill="1" applyBorder="1" applyAlignment="1">
      <alignment horizontal="center" vertical="center"/>
    </xf>
    <xf numFmtId="0" fontId="24" fillId="36" borderId="89" xfId="51" applyFont="1" applyFill="1" applyBorder="1" applyAlignment="1">
      <alignment horizontal="center" vertical="center"/>
    </xf>
    <xf numFmtId="0" fontId="24" fillId="36" borderId="90" xfId="51" applyFont="1" applyFill="1" applyBorder="1" applyAlignment="1">
      <alignment horizontal="center" vertical="center"/>
    </xf>
    <xf numFmtId="0" fontId="24" fillId="36" borderId="91" xfId="51" applyFont="1" applyFill="1" applyBorder="1" applyAlignment="1">
      <alignment horizontal="center" vertical="center"/>
    </xf>
    <xf numFmtId="0" fontId="24" fillId="36" borderId="0" xfId="51" applyFont="1" applyFill="1" applyBorder="1" applyAlignment="1">
      <alignment horizontal="center" vertical="center"/>
    </xf>
    <xf numFmtId="0" fontId="24" fillId="36" borderId="92" xfId="51" applyFont="1" applyFill="1" applyBorder="1" applyAlignment="1">
      <alignment horizontal="center" vertical="center"/>
    </xf>
    <xf numFmtId="0" fontId="24" fillId="36" borderId="93" xfId="51" applyFont="1" applyFill="1" applyBorder="1" applyAlignment="1">
      <alignment horizontal="center" vertical="center"/>
    </xf>
    <xf numFmtId="0" fontId="24" fillId="36" borderId="94" xfId="51" applyFont="1" applyFill="1" applyBorder="1" applyAlignment="1">
      <alignment horizontal="center" vertical="center"/>
    </xf>
    <xf numFmtId="0" fontId="24" fillId="36" borderId="95" xfId="51" applyFont="1" applyFill="1" applyBorder="1" applyAlignment="1">
      <alignment horizontal="center" vertical="center"/>
    </xf>
    <xf numFmtId="0" fontId="25" fillId="37" borderId="96" xfId="51" applyFont="1" applyFill="1" applyBorder="1" applyAlignment="1">
      <alignment horizontal="center" vertical="center" wrapText="1"/>
    </xf>
    <xf numFmtId="0" fontId="25" fillId="37" borderId="97" xfId="51" applyFont="1" applyFill="1" applyBorder="1" applyAlignment="1">
      <alignment horizontal="center" vertical="center"/>
    </xf>
    <xf numFmtId="0" fontId="25" fillId="37" borderId="98" xfId="51" applyFont="1" applyFill="1" applyBorder="1" applyAlignment="1">
      <alignment horizontal="center" vertical="center"/>
    </xf>
    <xf numFmtId="0" fontId="25" fillId="37" borderId="99" xfId="51" applyFont="1" applyFill="1" applyBorder="1" applyAlignment="1">
      <alignment horizontal="center" vertical="center"/>
    </xf>
    <xf numFmtId="0" fontId="25" fillId="37" borderId="0" xfId="51" applyFont="1" applyFill="1" applyBorder="1" applyAlignment="1">
      <alignment horizontal="center" vertical="center"/>
    </xf>
    <xf numFmtId="0" fontId="25" fillId="37" borderId="100" xfId="51" applyFont="1" applyFill="1" applyBorder="1" applyAlignment="1">
      <alignment horizontal="center" vertical="center"/>
    </xf>
    <xf numFmtId="0" fontId="25" fillId="37" borderId="101" xfId="51" applyFont="1" applyFill="1" applyBorder="1" applyAlignment="1">
      <alignment horizontal="center" vertical="center"/>
    </xf>
    <xf numFmtId="0" fontId="25" fillId="37" borderId="102" xfId="51" applyFont="1" applyFill="1" applyBorder="1" applyAlignment="1">
      <alignment horizontal="center" vertical="center"/>
    </xf>
    <xf numFmtId="0" fontId="25" fillId="37" borderId="103" xfId="51" applyFont="1" applyFill="1" applyBorder="1" applyAlignment="1">
      <alignment horizontal="center" vertical="center"/>
    </xf>
    <xf numFmtId="0" fontId="49" fillId="34" borderId="0" xfId="0" applyFont="1" applyFill="1" applyAlignment="1">
      <alignment horizontal="center" vertical="top"/>
    </xf>
    <xf numFmtId="0" fontId="40" fillId="34" borderId="0" xfId="0" applyFont="1" applyFill="1" applyAlignment="1">
      <alignment horizontal="center" vertical="center"/>
    </xf>
    <xf numFmtId="0" fontId="31" fillId="34" borderId="0" xfId="0" applyFont="1" applyFill="1" applyAlignment="1">
      <alignment horizontal="center" vertical="center" shrinkToFit="1"/>
    </xf>
    <xf numFmtId="0" fontId="28" fillId="34" borderId="0" xfId="0" applyFont="1" applyFill="1" applyAlignment="1">
      <alignment horizontal="left" vertical="center" wrapText="1"/>
    </xf>
    <xf numFmtId="0" fontId="47" fillId="41" borderId="12" xfId="0" applyFont="1" applyFill="1" applyBorder="1" applyAlignment="1">
      <alignment horizontal="center" vertical="top"/>
    </xf>
    <xf numFmtId="0" fontId="47" fillId="41" borderId="16" xfId="0" applyFont="1" applyFill="1" applyBorder="1" applyAlignment="1">
      <alignment horizontal="center" vertical="top"/>
    </xf>
    <xf numFmtId="0" fontId="47" fillId="41" borderId="13" xfId="0" applyFont="1" applyFill="1" applyBorder="1" applyAlignment="1">
      <alignment horizontal="center" vertical="top"/>
    </xf>
    <xf numFmtId="0" fontId="50" fillId="34" borderId="17" xfId="0" applyFont="1" applyFill="1" applyBorder="1" applyAlignment="1">
      <alignment horizontal="center"/>
    </xf>
    <xf numFmtId="3" fontId="36" fillId="43" borderId="33" xfId="0" applyNumberFormat="1" applyFont="1" applyFill="1" applyBorder="1" applyAlignment="1" applyProtection="1">
      <alignment horizontal="center" vertical="center" wrapText="1"/>
      <protection hidden="1"/>
    </xf>
    <xf numFmtId="3" fontId="36" fillId="43" borderId="38" xfId="0" applyNumberFormat="1" applyFont="1" applyFill="1" applyBorder="1" applyAlignment="1" applyProtection="1">
      <alignment horizontal="center" vertical="center" wrapText="1"/>
      <protection hidden="1"/>
    </xf>
    <xf numFmtId="3" fontId="36" fillId="43" borderId="54" xfId="0" applyNumberFormat="1" applyFont="1" applyFill="1" applyBorder="1" applyAlignment="1" applyProtection="1">
      <alignment horizontal="center" vertical="center" wrapText="1"/>
      <protection hidden="1"/>
    </xf>
    <xf numFmtId="0" fontId="26" fillId="35" borderId="70" xfId="0" applyFont="1" applyFill="1" applyBorder="1" applyAlignment="1" applyProtection="1">
      <alignment horizontal="left" vertical="center" wrapText="1"/>
      <protection hidden="1"/>
    </xf>
    <xf numFmtId="0" fontId="26" fillId="35" borderId="16" xfId="0" applyFont="1" applyFill="1" applyBorder="1" applyAlignment="1" applyProtection="1">
      <alignment horizontal="left" vertical="center" wrapText="1"/>
      <protection hidden="1"/>
    </xf>
    <xf numFmtId="0" fontId="26" fillId="42" borderId="16" xfId="0" applyFont="1" applyFill="1" applyBorder="1" applyAlignment="1" applyProtection="1">
      <alignment horizontal="left" vertical="center" wrapText="1"/>
      <protection hidden="1"/>
    </xf>
    <xf numFmtId="0" fontId="36" fillId="43" borderId="29" xfId="0" applyFont="1" applyFill="1" applyBorder="1" applyAlignment="1" applyProtection="1">
      <alignment horizontal="center" vertical="center" wrapText="1"/>
      <protection hidden="1"/>
    </xf>
    <xf numFmtId="0" fontId="36" fillId="43" borderId="37" xfId="0" applyFont="1" applyFill="1" applyBorder="1" applyAlignment="1" applyProtection="1">
      <alignment horizontal="center" vertical="center" wrapText="1"/>
      <protection hidden="1"/>
    </xf>
    <xf numFmtId="0" fontId="44" fillId="43" borderId="32" xfId="42" applyNumberFormat="1" applyFont="1" applyFill="1" applyBorder="1" applyAlignment="1" applyProtection="1">
      <alignment horizontal="center" textRotation="90" wrapText="1"/>
      <protection hidden="1"/>
    </xf>
    <xf numFmtId="0" fontId="44" fillId="43" borderId="11" xfId="42" applyNumberFormat="1" applyFont="1" applyFill="1" applyBorder="1" applyAlignment="1" applyProtection="1">
      <alignment horizontal="center" textRotation="90" wrapText="1"/>
      <protection hidden="1"/>
    </xf>
    <xf numFmtId="0" fontId="44" fillId="43" borderId="32" xfId="0" applyNumberFormat="1" applyFont="1" applyFill="1" applyBorder="1" applyAlignment="1" applyProtection="1">
      <alignment horizontal="center" textRotation="90" wrapText="1"/>
      <protection hidden="1"/>
    </xf>
    <xf numFmtId="0" fontId="44" fillId="43" borderId="11" xfId="0" applyNumberFormat="1" applyFont="1" applyFill="1" applyBorder="1" applyAlignment="1" applyProtection="1">
      <alignment horizontal="center" textRotation="90" wrapText="1"/>
      <protection hidden="1"/>
    </xf>
    <xf numFmtId="0" fontId="26" fillId="42" borderId="68" xfId="0" applyFont="1" applyFill="1" applyBorder="1" applyAlignment="1" applyProtection="1">
      <alignment horizontal="left" vertical="center" wrapText="1"/>
      <protection hidden="1"/>
    </xf>
    <xf numFmtId="0" fontId="26" fillId="42" borderId="39" xfId="0" applyFont="1" applyFill="1" applyBorder="1" applyAlignment="1" applyProtection="1">
      <alignment horizontal="left" vertical="center" wrapText="1"/>
      <protection hidden="1"/>
    </xf>
    <xf numFmtId="0" fontId="26" fillId="42" borderId="76" xfId="0" applyFont="1" applyFill="1" applyBorder="1" applyAlignment="1" applyProtection="1">
      <alignment horizontal="left" vertical="center" wrapText="1"/>
      <protection hidden="1"/>
    </xf>
    <xf numFmtId="0" fontId="30" fillId="43" borderId="27" xfId="0" applyFont="1" applyFill="1" applyBorder="1" applyAlignment="1" applyProtection="1">
      <alignment horizontal="center" vertical="center" wrapText="1"/>
      <protection hidden="1"/>
    </xf>
    <xf numFmtId="0" fontId="30" fillId="43" borderId="28" xfId="0" applyFont="1" applyFill="1" applyBorder="1" applyAlignment="1" applyProtection="1">
      <alignment horizontal="center" vertical="center" wrapText="1"/>
      <protection hidden="1"/>
    </xf>
    <xf numFmtId="0" fontId="30" fillId="43" borderId="29" xfId="0" applyFont="1" applyFill="1" applyBorder="1" applyAlignment="1" applyProtection="1">
      <alignment horizontal="center" vertical="center" wrapText="1"/>
      <protection hidden="1"/>
    </xf>
    <xf numFmtId="0" fontId="30" fillId="43" borderId="36" xfId="0" applyFont="1" applyFill="1" applyBorder="1" applyAlignment="1" applyProtection="1">
      <alignment horizontal="center" vertical="center" wrapText="1"/>
      <protection hidden="1"/>
    </xf>
    <xf numFmtId="0" fontId="30" fillId="43" borderId="0" xfId="0" applyFont="1" applyFill="1" applyBorder="1" applyAlignment="1" applyProtection="1">
      <alignment horizontal="center" vertical="center" wrapText="1"/>
      <protection hidden="1"/>
    </xf>
    <xf numFmtId="0" fontId="30" fillId="43" borderId="37" xfId="0" applyFont="1" applyFill="1" applyBorder="1" applyAlignment="1" applyProtection="1">
      <alignment horizontal="center" vertical="center" wrapText="1"/>
      <protection hidden="1"/>
    </xf>
    <xf numFmtId="0" fontId="30" fillId="43" borderId="30" xfId="0" applyFont="1" applyFill="1" applyBorder="1" applyAlignment="1" applyProtection="1">
      <alignment horizontal="center" vertical="center" wrapText="1"/>
      <protection hidden="1"/>
    </xf>
    <xf numFmtId="0" fontId="30" fillId="43" borderId="26" xfId="0" applyFont="1" applyFill="1" applyBorder="1" applyAlignment="1" applyProtection="1">
      <alignment horizontal="center" vertical="center" wrapText="1"/>
      <protection hidden="1"/>
    </xf>
    <xf numFmtId="0" fontId="30" fillId="43" borderId="41" xfId="0" applyFont="1" applyFill="1" applyBorder="1" applyAlignment="1" applyProtection="1">
      <alignment horizontal="center" vertical="center" wrapText="1"/>
      <protection hidden="1"/>
    </xf>
    <xf numFmtId="0" fontId="26" fillId="35" borderId="39" xfId="0" applyFont="1" applyFill="1" applyBorder="1" applyAlignment="1" applyProtection="1">
      <alignment horizontal="left" vertical="center" wrapText="1"/>
      <protection hidden="1"/>
    </xf>
    <xf numFmtId="0" fontId="26" fillId="35" borderId="76" xfId="0" applyFont="1" applyFill="1" applyBorder="1" applyAlignment="1" applyProtection="1">
      <alignment horizontal="left" vertical="center" wrapText="1"/>
      <protection hidden="1"/>
    </xf>
    <xf numFmtId="0" fontId="48" fillId="39" borderId="22" xfId="51" applyFont="1" applyFill="1" applyBorder="1" applyAlignment="1" applyProtection="1">
      <alignment horizontal="center" vertical="top"/>
      <protection hidden="1"/>
    </xf>
    <xf numFmtId="0" fontId="48" fillId="39" borderId="44" xfId="51" applyFont="1" applyFill="1" applyBorder="1" applyAlignment="1" applyProtection="1">
      <alignment horizontal="center" vertical="top"/>
      <protection hidden="1"/>
    </xf>
    <xf numFmtId="0" fontId="48" fillId="39" borderId="24" xfId="51" applyFont="1" applyFill="1" applyBorder="1" applyAlignment="1" applyProtection="1">
      <alignment horizontal="center" vertical="top"/>
      <protection hidden="1"/>
    </xf>
    <xf numFmtId="0" fontId="26" fillId="35" borderId="68" xfId="0" applyFont="1" applyFill="1" applyBorder="1" applyAlignment="1" applyProtection="1">
      <alignment horizontal="left" vertical="center" wrapText="1"/>
      <protection hidden="1"/>
    </xf>
    <xf numFmtId="0" fontId="43" fillId="43" borderId="32" xfId="0" applyNumberFormat="1" applyFont="1" applyFill="1" applyBorder="1" applyAlignment="1" applyProtection="1">
      <alignment horizontal="center" textRotation="90"/>
      <protection hidden="1"/>
    </xf>
    <xf numFmtId="0" fontId="43" fillId="43" borderId="11" xfId="0" applyNumberFormat="1" applyFont="1" applyFill="1" applyBorder="1" applyAlignment="1" applyProtection="1">
      <alignment horizontal="center" textRotation="90"/>
      <protection hidden="1"/>
    </xf>
    <xf numFmtId="0" fontId="42" fillId="43" borderId="25" xfId="42" applyNumberFormat="1" applyFont="1" applyFill="1" applyBorder="1" applyAlignment="1" applyProtection="1">
      <alignment horizontal="center" vertical="center" wrapText="1"/>
      <protection hidden="1"/>
    </xf>
    <xf numFmtId="0" fontId="42" fillId="43" borderId="42" xfId="42" applyNumberFormat="1" applyFont="1" applyFill="1" applyBorder="1" applyAlignment="1" applyProtection="1">
      <alignment horizontal="center" vertical="center" wrapText="1"/>
      <protection hidden="1"/>
    </xf>
    <xf numFmtId="0" fontId="26" fillId="42" borderId="40" xfId="0" applyFont="1" applyFill="1" applyBorder="1" applyAlignment="1" applyProtection="1">
      <alignment horizontal="left" vertical="center" wrapText="1"/>
      <protection hidden="1"/>
    </xf>
    <xf numFmtId="0" fontId="26" fillId="42" borderId="20" xfId="0" applyFont="1" applyFill="1" applyBorder="1" applyAlignment="1" applyProtection="1">
      <alignment horizontal="left" vertical="center" wrapText="1"/>
      <protection hidden="1"/>
    </xf>
    <xf numFmtId="0" fontId="26" fillId="42" borderId="79" xfId="0" applyFont="1" applyFill="1" applyBorder="1" applyAlignment="1" applyProtection="1">
      <alignment horizontal="left" vertical="center" wrapText="1"/>
      <protection hidden="1"/>
    </xf>
    <xf numFmtId="0" fontId="26" fillId="42" borderId="70" xfId="0" applyFont="1" applyFill="1" applyBorder="1" applyAlignment="1" applyProtection="1">
      <alignment horizontal="left" vertical="center" wrapText="1"/>
      <protection hidden="1"/>
    </xf>
    <xf numFmtId="0" fontId="26" fillId="35" borderId="71" xfId="0" applyFont="1" applyFill="1" applyBorder="1" applyAlignment="1" applyProtection="1">
      <alignment horizontal="left" vertical="center" wrapText="1"/>
      <protection hidden="1"/>
    </xf>
    <xf numFmtId="0" fontId="26" fillId="35" borderId="77" xfId="0" applyFont="1" applyFill="1" applyBorder="1" applyAlignment="1" applyProtection="1">
      <alignment horizontal="left" vertical="center" wrapText="1"/>
      <protection hidden="1"/>
    </xf>
    <xf numFmtId="0" fontId="26" fillId="42" borderId="73" xfId="0" applyFont="1" applyFill="1" applyBorder="1" applyAlignment="1" applyProtection="1">
      <alignment horizontal="left" vertical="center"/>
      <protection hidden="1"/>
    </xf>
    <xf numFmtId="0" fontId="26" fillId="42" borderId="68" xfId="0" applyFont="1" applyFill="1" applyBorder="1" applyAlignment="1" applyProtection="1">
      <alignment horizontal="left" vertical="center"/>
      <protection hidden="1"/>
    </xf>
    <xf numFmtId="0" fontId="26" fillId="42" borderId="75" xfId="0" applyFont="1" applyFill="1" applyBorder="1" applyAlignment="1" applyProtection="1">
      <alignment horizontal="left" vertical="center"/>
      <protection hidden="1"/>
    </xf>
    <xf numFmtId="0" fontId="36" fillId="40" borderId="22" xfId="0" applyFont="1" applyFill="1" applyBorder="1" applyAlignment="1" applyProtection="1">
      <alignment horizontal="left" vertical="center" indent="1"/>
      <protection hidden="1"/>
    </xf>
    <xf numFmtId="0" fontId="36" fillId="40" borderId="44" xfId="0" applyFont="1" applyFill="1" applyBorder="1" applyAlignment="1" applyProtection="1">
      <alignment horizontal="left" vertical="center" indent="1"/>
      <protection hidden="1"/>
    </xf>
    <xf numFmtId="0" fontId="34" fillId="43" borderId="0" xfId="0" applyFont="1" applyFill="1" applyBorder="1" applyAlignment="1" applyProtection="1">
      <alignment horizontal="center" vertical="top" wrapText="1"/>
      <protection hidden="1"/>
    </xf>
    <xf numFmtId="0" fontId="26" fillId="38" borderId="49" xfId="0" applyFont="1" applyFill="1" applyBorder="1" applyAlignment="1" applyProtection="1">
      <alignment horizontal="center" vertical="center"/>
      <protection hidden="1"/>
    </xf>
    <xf numFmtId="0" fontId="26" fillId="38" borderId="67" xfId="0" applyNumberFormat="1" applyFont="1" applyFill="1" applyBorder="1" applyAlignment="1" applyProtection="1">
      <alignment horizontal="left" vertical="center"/>
      <protection hidden="1"/>
    </xf>
    <xf numFmtId="0" fontId="26" fillId="38" borderId="68" xfId="0" applyNumberFormat="1" applyFont="1" applyFill="1" applyBorder="1" applyAlignment="1" applyProtection="1">
      <alignment horizontal="left" vertical="center"/>
      <protection hidden="1"/>
    </xf>
    <xf numFmtId="0" fontId="26" fillId="38" borderId="46" xfId="0" applyNumberFormat="1" applyFont="1" applyFill="1" applyBorder="1" applyAlignment="1" applyProtection="1">
      <alignment horizontal="left" vertical="center"/>
      <protection hidden="1"/>
    </xf>
    <xf numFmtId="0" fontId="35" fillId="38" borderId="12" xfId="42" applyNumberFormat="1" applyFont="1" applyFill="1" applyBorder="1" applyAlignment="1" applyProtection="1">
      <alignment horizontal="left" vertical="center" wrapText="1"/>
      <protection hidden="1"/>
    </xf>
    <xf numFmtId="0" fontId="35" fillId="38" borderId="16" xfId="42" applyNumberFormat="1" applyFont="1" applyFill="1" applyBorder="1" applyAlignment="1" applyProtection="1">
      <alignment horizontal="left" vertical="center" wrapText="1"/>
      <protection hidden="1"/>
    </xf>
    <xf numFmtId="0" fontId="35" fillId="38" borderId="13" xfId="42" applyNumberFormat="1" applyFont="1" applyFill="1" applyBorder="1" applyAlignment="1" applyProtection="1">
      <alignment horizontal="left" vertical="center" wrapText="1"/>
      <protection hidden="1"/>
    </xf>
    <xf numFmtId="0" fontId="35" fillId="38" borderId="12" xfId="0" applyNumberFormat="1" applyFont="1" applyFill="1" applyBorder="1" applyAlignment="1" applyProtection="1">
      <alignment horizontal="left" vertical="center" wrapText="1"/>
      <protection hidden="1"/>
    </xf>
    <xf numFmtId="0" fontId="35" fillId="38" borderId="16" xfId="0" applyNumberFormat="1" applyFont="1" applyFill="1" applyBorder="1" applyAlignment="1" applyProtection="1">
      <alignment horizontal="left" vertical="center" wrapText="1"/>
      <protection hidden="1"/>
    </xf>
    <xf numFmtId="0" fontId="35" fillId="38" borderId="13" xfId="0" applyNumberFormat="1" applyFont="1" applyFill="1" applyBorder="1" applyAlignment="1" applyProtection="1">
      <alignment horizontal="left" vertical="center" wrapText="1"/>
      <protection hidden="1"/>
    </xf>
    <xf numFmtId="0" fontId="35" fillId="38" borderId="12" xfId="0" applyNumberFormat="1" applyFont="1" applyFill="1" applyBorder="1" applyAlignment="1" applyProtection="1">
      <alignment horizontal="left" vertical="center"/>
      <protection hidden="1"/>
    </xf>
    <xf numFmtId="0" fontId="35" fillId="38" borderId="16" xfId="0" applyNumberFormat="1" applyFont="1" applyFill="1" applyBorder="1" applyAlignment="1" applyProtection="1">
      <alignment horizontal="left" vertical="center"/>
      <protection hidden="1"/>
    </xf>
    <xf numFmtId="0" fontId="35" fillId="38" borderId="13" xfId="0" applyNumberFormat="1" applyFont="1" applyFill="1" applyBorder="1" applyAlignment="1" applyProtection="1">
      <alignment horizontal="left" vertical="center"/>
      <protection hidden="1"/>
    </xf>
    <xf numFmtId="0" fontId="26" fillId="38" borderId="49" xfId="0" applyFont="1" applyFill="1" applyBorder="1" applyAlignment="1" applyProtection="1">
      <alignment horizontal="left" vertical="center"/>
      <protection hidden="1"/>
    </xf>
    <xf numFmtId="0" fontId="26" fillId="38" borderId="11" xfId="0" applyFont="1" applyFill="1" applyBorder="1" applyAlignment="1" applyProtection="1">
      <alignment horizontal="left" vertical="center"/>
      <protection hidden="1"/>
    </xf>
    <xf numFmtId="0" fontId="26" fillId="38" borderId="38" xfId="0" applyFont="1" applyFill="1" applyBorder="1" applyAlignment="1" applyProtection="1">
      <alignment horizontal="left" vertical="center"/>
      <protection hidden="1"/>
    </xf>
    <xf numFmtId="0" fontId="26" fillId="35" borderId="73" xfId="0" applyFont="1" applyFill="1" applyBorder="1" applyAlignment="1" applyProtection="1">
      <alignment horizontal="left" vertical="center"/>
      <protection hidden="1"/>
    </xf>
    <xf numFmtId="0" fontId="26" fillId="35" borderId="68" xfId="0" applyFont="1" applyFill="1" applyBorder="1" applyAlignment="1" applyProtection="1">
      <alignment horizontal="left" vertical="center"/>
      <protection hidden="1"/>
    </xf>
    <xf numFmtId="0" fontId="26" fillId="35" borderId="75" xfId="0" applyFont="1" applyFill="1" applyBorder="1" applyAlignment="1" applyProtection="1">
      <alignment horizontal="left" vertical="center"/>
      <protection hidden="1"/>
    </xf>
    <xf numFmtId="0" fontId="26" fillId="35" borderId="39" xfId="0" applyFont="1" applyFill="1" applyBorder="1" applyAlignment="1" applyProtection="1">
      <alignment horizontal="left" vertical="center"/>
      <protection hidden="1"/>
    </xf>
    <xf numFmtId="0" fontId="26" fillId="35" borderId="16" xfId="0" applyFont="1" applyFill="1" applyBorder="1" applyAlignment="1" applyProtection="1">
      <alignment horizontal="left" vertical="center"/>
      <protection hidden="1"/>
    </xf>
    <xf numFmtId="0" fontId="26" fillId="35" borderId="76" xfId="0" applyFont="1" applyFill="1" applyBorder="1" applyAlignment="1" applyProtection="1">
      <alignment horizontal="left" vertical="center"/>
      <protection hidden="1"/>
    </xf>
    <xf numFmtId="0" fontId="36" fillId="41" borderId="22" xfId="0" applyFont="1" applyFill="1" applyBorder="1" applyAlignment="1" applyProtection="1">
      <alignment horizontal="left" vertical="center" indent="1"/>
      <protection hidden="1"/>
    </xf>
    <xf numFmtId="0" fontId="36" fillId="41" borderId="44" xfId="0" applyFont="1" applyFill="1" applyBorder="1" applyAlignment="1" applyProtection="1">
      <alignment horizontal="left" vertical="center" indent="1"/>
      <protection hidden="1"/>
    </xf>
    <xf numFmtId="3" fontId="27" fillId="33" borderId="31" xfId="0" applyNumberFormat="1" applyFont="1" applyFill="1" applyBorder="1" applyAlignment="1" applyProtection="1">
      <alignment horizontal="center" vertical="center"/>
      <protection hidden="1"/>
    </xf>
    <xf numFmtId="3" fontId="27" fillId="33" borderId="32" xfId="0" applyNumberFormat="1" applyFont="1" applyFill="1" applyBorder="1" applyAlignment="1" applyProtection="1">
      <alignment horizontal="center" vertical="center"/>
      <protection hidden="1"/>
    </xf>
    <xf numFmtId="3" fontId="27" fillId="33" borderId="33" xfId="0" applyNumberFormat="1" applyFont="1" applyFill="1" applyBorder="1" applyAlignment="1" applyProtection="1">
      <alignment horizontal="center" vertical="center"/>
      <protection hidden="1"/>
    </xf>
    <xf numFmtId="0" fontId="35" fillId="38" borderId="49" xfId="0" applyFont="1" applyFill="1" applyBorder="1" applyAlignment="1" applyProtection="1">
      <alignment horizontal="left" vertical="top" wrapText="1"/>
      <protection hidden="1"/>
    </xf>
    <xf numFmtId="0" fontId="35" fillId="38" borderId="11" xfId="0" applyFont="1" applyFill="1" applyBorder="1" applyAlignment="1" applyProtection="1">
      <alignment horizontal="left" vertical="top" wrapText="1"/>
      <protection hidden="1"/>
    </xf>
    <xf numFmtId="0" fontId="35" fillId="38" borderId="38" xfId="0" applyFont="1" applyFill="1" applyBorder="1" applyAlignment="1" applyProtection="1">
      <alignment horizontal="left" vertical="top" wrapText="1"/>
      <protection hidden="1"/>
    </xf>
    <xf numFmtId="0" fontId="27" fillId="33" borderId="27" xfId="0" applyFont="1" applyFill="1" applyBorder="1" applyAlignment="1" applyProtection="1">
      <alignment horizontal="left" vertical="center"/>
      <protection hidden="1"/>
    </xf>
    <xf numFmtId="0" fontId="27" fillId="33" borderId="28" xfId="0" applyFont="1" applyFill="1" applyBorder="1" applyAlignment="1" applyProtection="1">
      <alignment horizontal="left" vertical="center"/>
      <protection hidden="1"/>
    </xf>
    <xf numFmtId="0" fontId="27" fillId="33" borderId="78" xfId="0" applyFont="1" applyFill="1" applyBorder="1" applyAlignment="1" applyProtection="1">
      <alignment horizontal="left" vertical="center"/>
      <protection hidden="1"/>
    </xf>
    <xf numFmtId="0" fontId="27" fillId="33" borderId="30" xfId="0" applyFont="1" applyFill="1" applyBorder="1" applyAlignment="1" applyProtection="1">
      <alignment horizontal="left" vertical="center"/>
      <protection hidden="1"/>
    </xf>
    <xf numFmtId="0" fontId="27" fillId="33" borderId="26" xfId="0" applyFont="1" applyFill="1" applyBorder="1" applyAlignment="1" applyProtection="1">
      <alignment horizontal="left" vertical="center"/>
      <protection hidden="1"/>
    </xf>
    <xf numFmtId="0" fontId="27" fillId="33" borderId="62" xfId="0" applyFont="1" applyFill="1" applyBorder="1" applyAlignment="1" applyProtection="1">
      <alignment horizontal="left" vertical="center"/>
      <protection hidden="1"/>
    </xf>
    <xf numFmtId="0" fontId="26" fillId="38" borderId="34" xfId="0" applyFont="1" applyFill="1" applyBorder="1" applyAlignment="1" applyProtection="1">
      <alignment horizontal="left" vertical="center" wrapText="1"/>
      <protection hidden="1"/>
    </xf>
    <xf numFmtId="0" fontId="26" fillId="38" borderId="61" xfId="0" applyFont="1" applyFill="1" applyBorder="1" applyAlignment="1" applyProtection="1">
      <alignment horizontal="left" vertical="center" wrapText="1"/>
      <protection hidden="1"/>
    </xf>
    <xf numFmtId="0" fontId="26" fillId="38" borderId="35" xfId="0" applyFont="1" applyFill="1" applyBorder="1" applyAlignment="1" applyProtection="1">
      <alignment horizontal="left" vertical="center" wrapText="1"/>
      <protection hidden="1"/>
    </xf>
    <xf numFmtId="0" fontId="26" fillId="38" borderId="49" xfId="0" applyFont="1" applyFill="1" applyBorder="1" applyAlignment="1" applyProtection="1">
      <alignment horizontal="left" vertical="center" wrapText="1"/>
      <protection hidden="1"/>
    </xf>
    <xf numFmtId="0" fontId="26" fillId="38" borderId="11" xfId="0" applyFont="1" applyFill="1" applyBorder="1" applyAlignment="1" applyProtection="1">
      <alignment horizontal="left" vertical="center" wrapText="1"/>
      <protection hidden="1"/>
    </xf>
    <xf numFmtId="0" fontId="26" fillId="38" borderId="38" xfId="0" applyFont="1" applyFill="1" applyBorder="1" applyAlignment="1" applyProtection="1">
      <alignment horizontal="left" vertical="center" wrapText="1"/>
      <protection hidden="1"/>
    </xf>
    <xf numFmtId="0" fontId="27" fillId="33" borderId="69" xfId="0" applyFont="1" applyFill="1" applyBorder="1" applyAlignment="1" applyProtection="1">
      <alignment horizontal="center" vertical="center"/>
      <protection hidden="1"/>
    </xf>
    <xf numFmtId="0" fontId="27" fillId="33" borderId="70" xfId="0" applyFont="1" applyFill="1" applyBorder="1" applyAlignment="1" applyProtection="1">
      <alignment horizontal="center" vertical="center"/>
      <protection hidden="1"/>
    </xf>
    <xf numFmtId="0" fontId="27" fillId="33" borderId="45" xfId="0" applyFont="1" applyFill="1" applyBorder="1" applyAlignment="1" applyProtection="1">
      <alignment horizontal="center" vertical="center"/>
      <protection hidden="1"/>
    </xf>
    <xf numFmtId="0" fontId="26" fillId="42" borderId="39" xfId="0" applyFont="1" applyFill="1" applyBorder="1" applyAlignment="1" applyProtection="1">
      <alignment horizontal="left" vertical="center"/>
      <protection hidden="1"/>
    </xf>
    <xf numFmtId="0" fontId="26" fillId="42" borderId="16" xfId="0" applyFont="1" applyFill="1" applyBorder="1" applyAlignment="1" applyProtection="1">
      <alignment horizontal="left" vertical="center"/>
      <protection hidden="1"/>
    </xf>
    <xf numFmtId="0" fontId="26" fillId="42" borderId="76" xfId="0" applyFont="1" applyFill="1" applyBorder="1" applyAlignment="1" applyProtection="1">
      <alignment horizontal="left" vertical="center"/>
      <protection hidden="1"/>
    </xf>
    <xf numFmtId="0" fontId="35" fillId="38" borderId="0" xfId="0" applyFont="1" applyFill="1" applyBorder="1" applyAlignment="1" applyProtection="1">
      <alignment horizontal="left" vertical="center" wrapText="1"/>
      <protection hidden="1"/>
    </xf>
    <xf numFmtId="0" fontId="35" fillId="38" borderId="37" xfId="0" applyFont="1" applyFill="1" applyBorder="1" applyAlignment="1" applyProtection="1">
      <alignment horizontal="left" vertical="center" wrapText="1"/>
      <protection hidden="1"/>
    </xf>
    <xf numFmtId="0" fontId="40" fillId="33" borderId="27" xfId="0" applyFont="1" applyFill="1" applyBorder="1" applyAlignment="1" applyProtection="1">
      <alignment horizontal="center" vertical="center"/>
      <protection hidden="1"/>
    </xf>
    <xf numFmtId="0" fontId="26" fillId="33" borderId="28" xfId="0" applyFont="1" applyFill="1" applyBorder="1" applyProtection="1">
      <protection hidden="1"/>
    </xf>
    <xf numFmtId="0" fontId="40" fillId="33" borderId="36" xfId="0" applyFont="1" applyFill="1" applyBorder="1" applyAlignment="1" applyProtection="1">
      <alignment horizontal="center" vertical="center"/>
      <protection hidden="1"/>
    </xf>
    <xf numFmtId="0" fontId="34" fillId="33" borderId="0" xfId="0" applyFont="1" applyFill="1" applyBorder="1" applyAlignment="1" applyProtection="1">
      <alignment horizontal="center" vertical="top" wrapText="1"/>
      <protection hidden="1"/>
    </xf>
    <xf numFmtId="0" fontId="27" fillId="33" borderId="0" xfId="0" applyFont="1" applyFill="1" applyBorder="1" applyAlignment="1" applyProtection="1">
      <alignment vertical="center"/>
      <protection hidden="1"/>
    </xf>
    <xf numFmtId="0" fontId="26" fillId="33" borderId="0" xfId="0" applyFont="1" applyFill="1" applyBorder="1" applyProtection="1">
      <protection hidden="1"/>
    </xf>
    <xf numFmtId="0" fontId="39" fillId="33" borderId="0" xfId="0" applyFont="1" applyFill="1" applyProtection="1">
      <protection hidden="1"/>
    </xf>
    <xf numFmtId="0" fontId="26" fillId="33" borderId="0" xfId="0" applyFont="1" applyFill="1" applyBorder="1" applyAlignment="1" applyProtection="1">
      <alignment vertical="center"/>
      <protection hidden="1"/>
    </xf>
    <xf numFmtId="0" fontId="32" fillId="33" borderId="0" xfId="0" applyFont="1" applyFill="1" applyBorder="1" applyAlignment="1" applyProtection="1">
      <alignment horizontal="center" vertical="center" wrapText="1"/>
      <protection hidden="1"/>
    </xf>
    <xf numFmtId="3" fontId="26" fillId="33" borderId="0" xfId="0" applyNumberFormat="1" applyFont="1" applyFill="1" applyBorder="1" applyAlignment="1" applyProtection="1">
      <alignment vertical="center"/>
      <protection hidden="1"/>
    </xf>
    <xf numFmtId="0" fontId="35" fillId="33" borderId="0" xfId="0" applyFont="1" applyFill="1" applyBorder="1" applyAlignment="1" applyProtection="1">
      <alignment vertical="center"/>
      <protection hidden="1"/>
    </xf>
    <xf numFmtId="0" fontId="30" fillId="33" borderId="27" xfId="0" applyFont="1" applyFill="1" applyBorder="1" applyAlignment="1" applyProtection="1">
      <alignment horizontal="center" vertical="center" wrapText="1"/>
      <protection hidden="1"/>
    </xf>
    <xf numFmtId="0" fontId="30" fillId="33" borderId="28" xfId="0" applyFont="1" applyFill="1" applyBorder="1" applyAlignment="1" applyProtection="1">
      <alignment horizontal="center" vertical="center" wrapText="1"/>
      <protection hidden="1"/>
    </xf>
    <xf numFmtId="0" fontId="30" fillId="33" borderId="29" xfId="0" applyFont="1" applyFill="1" applyBorder="1" applyAlignment="1" applyProtection="1">
      <alignment horizontal="center" vertical="center" wrapText="1"/>
      <protection hidden="1"/>
    </xf>
    <xf numFmtId="0" fontId="36" fillId="33" borderId="29" xfId="0" applyFont="1" applyFill="1" applyBorder="1" applyAlignment="1" applyProtection="1">
      <alignment horizontal="center" vertical="center" wrapText="1"/>
      <protection hidden="1"/>
    </xf>
    <xf numFmtId="0" fontId="43" fillId="33" borderId="28" xfId="0" applyFont="1" applyFill="1" applyBorder="1" applyProtection="1">
      <protection hidden="1"/>
    </xf>
    <xf numFmtId="0" fontId="42" fillId="33" borderId="25" xfId="42" applyNumberFormat="1" applyFont="1" applyFill="1" applyBorder="1" applyAlignment="1" applyProtection="1">
      <alignment horizontal="center" vertical="center" wrapText="1"/>
      <protection hidden="1"/>
    </xf>
    <xf numFmtId="0" fontId="44" fillId="33" borderId="32" xfId="0" applyNumberFormat="1" applyFont="1" applyFill="1" applyBorder="1" applyAlignment="1" applyProtection="1">
      <alignment horizontal="center" textRotation="90" wrapText="1"/>
      <protection hidden="1"/>
    </xf>
    <xf numFmtId="0" fontId="44" fillId="33" borderId="32" xfId="42" applyNumberFormat="1" applyFont="1" applyFill="1" applyBorder="1" applyAlignment="1" applyProtection="1">
      <alignment horizontal="center" textRotation="90" wrapText="1"/>
      <protection hidden="1"/>
    </xf>
    <xf numFmtId="0" fontId="43" fillId="33" borderId="32" xfId="0" applyNumberFormat="1" applyFont="1" applyFill="1" applyBorder="1" applyAlignment="1" applyProtection="1">
      <alignment horizontal="center" textRotation="90"/>
      <protection hidden="1"/>
    </xf>
    <xf numFmtId="3" fontId="36" fillId="33" borderId="33" xfId="0" applyNumberFormat="1" applyFont="1" applyFill="1" applyBorder="1" applyAlignment="1" applyProtection="1">
      <alignment horizontal="center" vertical="center" wrapText="1"/>
      <protection hidden="1"/>
    </xf>
    <xf numFmtId="0" fontId="30" fillId="33" borderId="36" xfId="0" applyFont="1" applyFill="1" applyBorder="1" applyAlignment="1" applyProtection="1">
      <alignment horizontal="center" vertical="center" wrapText="1"/>
      <protection hidden="1"/>
    </xf>
    <xf numFmtId="0" fontId="30" fillId="33" borderId="0" xfId="0" applyFont="1" applyFill="1" applyBorder="1" applyAlignment="1" applyProtection="1">
      <alignment horizontal="center" vertical="center" wrapText="1"/>
      <protection hidden="1"/>
    </xf>
    <xf numFmtId="0" fontId="30" fillId="33" borderId="37" xfId="0" applyFont="1" applyFill="1" applyBorder="1" applyAlignment="1" applyProtection="1">
      <alignment horizontal="center" vertical="center" wrapText="1"/>
      <protection hidden="1"/>
    </xf>
    <xf numFmtId="0" fontId="36" fillId="33" borderId="37" xfId="0" applyFont="1" applyFill="1" applyBorder="1" applyAlignment="1" applyProtection="1">
      <alignment horizontal="center" vertical="center" wrapText="1"/>
      <protection hidden="1"/>
    </xf>
    <xf numFmtId="0" fontId="43" fillId="33" borderId="0" xfId="0" applyFont="1" applyFill="1" applyBorder="1" applyProtection="1">
      <protection hidden="1"/>
    </xf>
    <xf numFmtId="0" fontId="42" fillId="33" borderId="42" xfId="42" applyNumberFormat="1" applyFont="1" applyFill="1" applyBorder="1" applyAlignment="1" applyProtection="1">
      <alignment horizontal="center" vertical="center" wrapText="1"/>
      <protection hidden="1"/>
    </xf>
    <xf numFmtId="0" fontId="44" fillId="33" borderId="11" xfId="0" applyNumberFormat="1" applyFont="1" applyFill="1" applyBorder="1" applyAlignment="1" applyProtection="1">
      <alignment horizontal="center" textRotation="90" wrapText="1"/>
      <protection hidden="1"/>
    </xf>
    <xf numFmtId="0" fontId="44" fillId="33" borderId="11" xfId="42" applyNumberFormat="1" applyFont="1" applyFill="1" applyBorder="1" applyAlignment="1" applyProtection="1">
      <alignment horizontal="center" textRotation="90" wrapText="1"/>
      <protection hidden="1"/>
    </xf>
    <xf numFmtId="0" fontId="43" fillId="33" borderId="11" xfId="0" applyNumberFormat="1" applyFont="1" applyFill="1" applyBorder="1" applyAlignment="1" applyProtection="1">
      <alignment horizontal="center" textRotation="90"/>
      <protection hidden="1"/>
    </xf>
    <xf numFmtId="3" fontId="36" fillId="33" borderId="38" xfId="0" applyNumberFormat="1" applyFont="1" applyFill="1" applyBorder="1" applyAlignment="1" applyProtection="1">
      <alignment horizontal="center" vertical="center" wrapText="1"/>
      <protection hidden="1"/>
    </xf>
    <xf numFmtId="0" fontId="43" fillId="33" borderId="0" xfId="0" applyNumberFormat="1" applyFont="1" applyFill="1" applyBorder="1" applyAlignment="1" applyProtection="1">
      <alignment textRotation="90"/>
      <protection hidden="1"/>
    </xf>
    <xf numFmtId="3" fontId="43" fillId="33" borderId="0" xfId="0" applyNumberFormat="1" applyFont="1" applyFill="1" applyBorder="1" applyProtection="1">
      <protection hidden="1"/>
    </xf>
    <xf numFmtId="0" fontId="43" fillId="33" borderId="0" xfId="0" applyFont="1" applyFill="1" applyBorder="1" applyAlignment="1" applyProtection="1">
      <alignment horizontal="center" vertical="center"/>
      <protection hidden="1"/>
    </xf>
    <xf numFmtId="0" fontId="43" fillId="33" borderId="0" xfId="0" applyFont="1" applyFill="1" applyBorder="1" applyAlignment="1" applyProtection="1">
      <alignment vertical="center"/>
      <protection hidden="1"/>
    </xf>
    <xf numFmtId="0" fontId="43" fillId="33" borderId="19" xfId="0" applyFont="1" applyFill="1" applyBorder="1" applyAlignment="1" applyProtection="1">
      <alignment vertical="center"/>
      <protection hidden="1"/>
    </xf>
    <xf numFmtId="0" fontId="44" fillId="33" borderId="16" xfId="42" applyFont="1" applyFill="1" applyBorder="1" applyAlignment="1" applyProtection="1">
      <alignment horizontal="center" vertical="center" textRotation="58"/>
      <protection hidden="1"/>
    </xf>
    <xf numFmtId="0" fontId="44" fillId="33" borderId="16" xfId="0" applyFont="1" applyFill="1" applyBorder="1" applyAlignment="1" applyProtection="1">
      <alignment horizontal="center" vertical="center" textRotation="58"/>
      <protection hidden="1"/>
    </xf>
    <xf numFmtId="0" fontId="43" fillId="33" borderId="18" xfId="0" applyFont="1" applyFill="1" applyBorder="1" applyAlignment="1" applyProtection="1">
      <alignment vertical="center"/>
      <protection hidden="1"/>
    </xf>
    <xf numFmtId="3" fontId="43" fillId="33" borderId="0" xfId="0" applyNumberFormat="1" applyFont="1" applyFill="1" applyBorder="1" applyAlignment="1" applyProtection="1">
      <alignment vertical="center"/>
      <protection hidden="1"/>
    </xf>
    <xf numFmtId="0" fontId="30" fillId="33" borderId="30" xfId="0" applyFont="1" applyFill="1" applyBorder="1" applyAlignment="1" applyProtection="1">
      <alignment horizontal="center" vertical="center" wrapText="1"/>
      <protection hidden="1"/>
    </xf>
    <xf numFmtId="0" fontId="30" fillId="33" borderId="26" xfId="0" applyFont="1" applyFill="1" applyBorder="1" applyAlignment="1" applyProtection="1">
      <alignment horizontal="center" vertical="center" wrapText="1"/>
      <protection hidden="1"/>
    </xf>
    <xf numFmtId="0" fontId="30" fillId="33" borderId="41" xfId="0" applyFont="1" applyFill="1" applyBorder="1" applyAlignment="1" applyProtection="1">
      <alignment horizontal="center" vertical="center" wrapText="1"/>
      <protection hidden="1"/>
    </xf>
    <xf numFmtId="0" fontId="43" fillId="33" borderId="0" xfId="0" applyFont="1" applyFill="1" applyBorder="1" applyAlignment="1" applyProtection="1">
      <alignment horizontal="left" vertical="center"/>
      <protection hidden="1"/>
    </xf>
    <xf numFmtId="0" fontId="43" fillId="33" borderId="21" xfId="0" applyFont="1" applyFill="1" applyBorder="1" applyAlignment="1" applyProtection="1">
      <alignment horizontal="center" vertical="center"/>
      <protection hidden="1"/>
    </xf>
    <xf numFmtId="0" fontId="43" fillId="33" borderId="14" xfId="0" applyFont="1" applyFill="1" applyBorder="1" applyAlignment="1" applyProtection="1">
      <alignment horizontal="center" vertical="center"/>
      <protection hidden="1"/>
    </xf>
    <xf numFmtId="0" fontId="43" fillId="33" borderId="52" xfId="0" applyFont="1" applyFill="1" applyBorder="1" applyAlignment="1" applyProtection="1">
      <alignment horizontal="center" vertical="center"/>
      <protection hidden="1"/>
    </xf>
    <xf numFmtId="0" fontId="43" fillId="33" borderId="53" xfId="0" applyFont="1" applyFill="1" applyBorder="1" applyAlignment="1" applyProtection="1">
      <alignment horizontal="center" vertical="center"/>
      <protection hidden="1"/>
    </xf>
    <xf numFmtId="0" fontId="43" fillId="33" borderId="43" xfId="0" applyFont="1" applyFill="1" applyBorder="1" applyAlignment="1" applyProtection="1">
      <alignment horizontal="center" vertical="center"/>
      <protection hidden="1"/>
    </xf>
    <xf numFmtId="0" fontId="43" fillId="33" borderId="51" xfId="0" applyFont="1" applyFill="1" applyBorder="1" applyAlignment="1" applyProtection="1">
      <alignment horizontal="center" vertical="center"/>
      <protection hidden="1"/>
    </xf>
    <xf numFmtId="3" fontId="36" fillId="33" borderId="54" xfId="0" applyNumberFormat="1" applyFont="1" applyFill="1" applyBorder="1" applyAlignment="1" applyProtection="1">
      <alignment horizontal="center" vertical="center" wrapText="1"/>
      <protection hidden="1"/>
    </xf>
    <xf numFmtId="0" fontId="40" fillId="36" borderId="27" xfId="0" applyFont="1" applyFill="1" applyBorder="1" applyAlignment="1" applyProtection="1">
      <alignment horizontal="center" vertical="center"/>
      <protection hidden="1"/>
    </xf>
    <xf numFmtId="0" fontId="40" fillId="36" borderId="36" xfId="0" applyFont="1" applyFill="1" applyBorder="1" applyAlignment="1" applyProtection="1">
      <alignment horizontal="center" vertical="center"/>
      <protection hidden="1"/>
    </xf>
    <xf numFmtId="0" fontId="34" fillId="36" borderId="0" xfId="0" applyFont="1" applyFill="1" applyBorder="1" applyAlignment="1" applyProtection="1">
      <alignment horizontal="center" vertical="top" wrapText="1"/>
      <protection hidden="1"/>
    </xf>
    <xf numFmtId="0" fontId="27" fillId="36" borderId="0" xfId="0" applyFont="1" applyFill="1" applyBorder="1" applyAlignment="1" applyProtection="1">
      <alignment vertical="center"/>
      <protection hidden="1"/>
    </xf>
    <xf numFmtId="0" fontId="39" fillId="36" borderId="0" xfId="0" applyFont="1" applyFill="1" applyProtection="1">
      <protection hidden="1"/>
    </xf>
    <xf numFmtId="0" fontId="32" fillId="36" borderId="0" xfId="0" applyFont="1" applyFill="1" applyBorder="1" applyAlignment="1" applyProtection="1">
      <alignment horizontal="center" vertical="center" wrapText="1"/>
      <protection hidden="1"/>
    </xf>
    <xf numFmtId="3" fontId="26" fillId="36" borderId="0" xfId="0" applyNumberFormat="1" applyFont="1" applyFill="1" applyBorder="1" applyAlignment="1" applyProtection="1">
      <alignment vertical="center"/>
      <protection hidden="1"/>
    </xf>
    <xf numFmtId="0" fontId="35" fillId="36" borderId="0" xfId="0" applyFont="1" applyFill="1" applyBorder="1" applyAlignment="1" applyProtection="1">
      <alignment vertical="center"/>
      <protection hidden="1"/>
    </xf>
    <xf numFmtId="0" fontId="30" fillId="36" borderId="27" xfId="0" applyFont="1" applyFill="1" applyBorder="1" applyAlignment="1" applyProtection="1">
      <alignment horizontal="center" vertical="center" wrapText="1"/>
      <protection hidden="1"/>
    </xf>
    <xf numFmtId="0" fontId="30" fillId="36" borderId="28" xfId="0" applyFont="1" applyFill="1" applyBorder="1" applyAlignment="1" applyProtection="1">
      <alignment horizontal="center" vertical="center" wrapText="1"/>
      <protection hidden="1"/>
    </xf>
    <xf numFmtId="0" fontId="30" fillId="36" borderId="29" xfId="0" applyFont="1" applyFill="1" applyBorder="1" applyAlignment="1" applyProtection="1">
      <alignment horizontal="center" vertical="center" wrapText="1"/>
      <protection hidden="1"/>
    </xf>
    <xf numFmtId="0" fontId="36" fillId="36" borderId="29" xfId="0" applyFont="1" applyFill="1" applyBorder="1" applyAlignment="1" applyProtection="1">
      <alignment horizontal="center" vertical="center" wrapText="1"/>
      <protection hidden="1"/>
    </xf>
    <xf numFmtId="0" fontId="43" fillId="36" borderId="28" xfId="0" applyFont="1" applyFill="1" applyBorder="1" applyProtection="1">
      <protection hidden="1"/>
    </xf>
    <xf numFmtId="0" fontId="42" fillId="36" borderId="25" xfId="42" applyNumberFormat="1" applyFont="1" applyFill="1" applyBorder="1" applyAlignment="1" applyProtection="1">
      <alignment horizontal="center" vertical="center" wrapText="1"/>
      <protection hidden="1"/>
    </xf>
    <xf numFmtId="0" fontId="44" fillId="36" borderId="32" xfId="0" applyNumberFormat="1" applyFont="1" applyFill="1" applyBorder="1" applyAlignment="1" applyProtection="1">
      <alignment horizontal="center" textRotation="90" wrapText="1"/>
      <protection hidden="1"/>
    </xf>
    <xf numFmtId="0" fontId="44" fillId="36" borderId="32" xfId="42" applyNumberFormat="1" applyFont="1" applyFill="1" applyBorder="1" applyAlignment="1" applyProtection="1">
      <alignment horizontal="center" textRotation="90" wrapText="1"/>
      <protection hidden="1"/>
    </xf>
    <xf numFmtId="0" fontId="43" fillId="36" borderId="32" xfId="0" applyNumberFormat="1" applyFont="1" applyFill="1" applyBorder="1" applyAlignment="1" applyProtection="1">
      <alignment horizontal="center" textRotation="90"/>
      <protection hidden="1"/>
    </xf>
    <xf numFmtId="3" fontId="36" fillId="36" borderId="33" xfId="0" applyNumberFormat="1" applyFont="1" applyFill="1" applyBorder="1" applyAlignment="1" applyProtection="1">
      <alignment horizontal="center" vertical="center" wrapText="1"/>
      <protection hidden="1"/>
    </xf>
    <xf numFmtId="0" fontId="30" fillId="36" borderId="36" xfId="0" applyFont="1" applyFill="1" applyBorder="1" applyAlignment="1" applyProtection="1">
      <alignment horizontal="center" vertical="center" wrapText="1"/>
      <protection hidden="1"/>
    </xf>
    <xf numFmtId="0" fontId="30" fillId="36" borderId="0" xfId="0" applyFont="1" applyFill="1" applyBorder="1" applyAlignment="1" applyProtection="1">
      <alignment horizontal="center" vertical="center" wrapText="1"/>
      <protection hidden="1"/>
    </xf>
    <xf numFmtId="0" fontId="30" fillId="36" borderId="37" xfId="0" applyFont="1" applyFill="1" applyBorder="1" applyAlignment="1" applyProtection="1">
      <alignment horizontal="center" vertical="center" wrapText="1"/>
      <protection hidden="1"/>
    </xf>
    <xf numFmtId="0" fontId="36" fillId="36" borderId="37" xfId="0" applyFont="1" applyFill="1" applyBorder="1" applyAlignment="1" applyProtection="1">
      <alignment horizontal="center" vertical="center" wrapText="1"/>
      <protection hidden="1"/>
    </xf>
    <xf numFmtId="0" fontId="43" fillId="36" borderId="0" xfId="0" applyFont="1" applyFill="1" applyBorder="1" applyProtection="1">
      <protection hidden="1"/>
    </xf>
    <xf numFmtId="0" fontId="42" fillId="36" borderId="42" xfId="42" applyNumberFormat="1" applyFont="1" applyFill="1" applyBorder="1" applyAlignment="1" applyProtection="1">
      <alignment horizontal="center" vertical="center" wrapText="1"/>
      <protection hidden="1"/>
    </xf>
    <xf numFmtId="0" fontId="44" fillId="36" borderId="11" xfId="0" applyNumberFormat="1" applyFont="1" applyFill="1" applyBorder="1" applyAlignment="1" applyProtection="1">
      <alignment horizontal="center" textRotation="90" wrapText="1"/>
      <protection hidden="1"/>
    </xf>
    <xf numFmtId="0" fontId="44" fillId="36" borderId="11" xfId="42" applyNumberFormat="1" applyFont="1" applyFill="1" applyBorder="1" applyAlignment="1" applyProtection="1">
      <alignment horizontal="center" textRotation="90" wrapText="1"/>
      <protection hidden="1"/>
    </xf>
    <xf numFmtId="0" fontId="43" fillId="36" borderId="11" xfId="0" applyNumberFormat="1" applyFont="1" applyFill="1" applyBorder="1" applyAlignment="1" applyProtection="1">
      <alignment horizontal="center" textRotation="90"/>
      <protection hidden="1"/>
    </xf>
    <xf numFmtId="3" fontId="36" fillId="36" borderId="38" xfId="0" applyNumberFormat="1" applyFont="1" applyFill="1" applyBorder="1" applyAlignment="1" applyProtection="1">
      <alignment horizontal="center" vertical="center" wrapText="1"/>
      <protection hidden="1"/>
    </xf>
    <xf numFmtId="0" fontId="43" fillId="36" borderId="0" xfId="0" applyNumberFormat="1" applyFont="1" applyFill="1" applyBorder="1" applyAlignment="1" applyProtection="1">
      <alignment textRotation="90"/>
      <protection hidden="1"/>
    </xf>
    <xf numFmtId="3" fontId="43" fillId="36" borderId="0" xfId="0" applyNumberFormat="1" applyFont="1" applyFill="1" applyBorder="1" applyProtection="1">
      <protection hidden="1"/>
    </xf>
    <xf numFmtId="0" fontId="43" fillId="36" borderId="0" xfId="0" applyFont="1" applyFill="1" applyBorder="1" applyAlignment="1" applyProtection="1">
      <alignment horizontal="center" vertical="center"/>
      <protection hidden="1"/>
    </xf>
    <xf numFmtId="0" fontId="43" fillId="36" borderId="0" xfId="0" applyFont="1" applyFill="1" applyBorder="1" applyAlignment="1" applyProtection="1">
      <alignment vertical="center"/>
      <protection hidden="1"/>
    </xf>
    <xf numFmtId="0" fontId="43" fillId="36" borderId="19" xfId="0" applyFont="1" applyFill="1" applyBorder="1" applyAlignment="1" applyProtection="1">
      <alignment vertical="center"/>
      <protection hidden="1"/>
    </xf>
    <xf numFmtId="0" fontId="44" fillId="36" borderId="16" xfId="42" applyFont="1" applyFill="1" applyBorder="1" applyAlignment="1" applyProtection="1">
      <alignment horizontal="center" vertical="center" textRotation="58"/>
      <protection hidden="1"/>
    </xf>
    <xf numFmtId="0" fontId="44" fillId="36" borderId="16" xfId="0" applyFont="1" applyFill="1" applyBorder="1" applyAlignment="1" applyProtection="1">
      <alignment horizontal="center" vertical="center" textRotation="58"/>
      <protection hidden="1"/>
    </xf>
    <xf numFmtId="0" fontId="43" fillId="36" borderId="18" xfId="0" applyFont="1" applyFill="1" applyBorder="1" applyAlignment="1" applyProtection="1">
      <alignment vertical="center"/>
      <protection hidden="1"/>
    </xf>
    <xf numFmtId="3" fontId="43" fillId="36" borderId="0" xfId="0" applyNumberFormat="1" applyFont="1" applyFill="1" applyBorder="1" applyAlignment="1" applyProtection="1">
      <alignment vertical="center"/>
      <protection hidden="1"/>
    </xf>
    <xf numFmtId="0" fontId="30" fillId="36" borderId="30" xfId="0" applyFont="1" applyFill="1" applyBorder="1" applyAlignment="1" applyProtection="1">
      <alignment horizontal="center" vertical="center" wrapText="1"/>
      <protection hidden="1"/>
    </xf>
    <xf numFmtId="0" fontId="30" fillId="36" borderId="26" xfId="0" applyFont="1" applyFill="1" applyBorder="1" applyAlignment="1" applyProtection="1">
      <alignment horizontal="center" vertical="center" wrapText="1"/>
      <protection hidden="1"/>
    </xf>
    <xf numFmtId="0" fontId="30" fillId="36" borderId="41" xfId="0" applyFont="1" applyFill="1" applyBorder="1" applyAlignment="1" applyProtection="1">
      <alignment horizontal="center" vertical="center" wrapText="1"/>
      <protection hidden="1"/>
    </xf>
    <xf numFmtId="0" fontId="43" fillId="36" borderId="0" xfId="0" applyFont="1" applyFill="1" applyBorder="1" applyAlignment="1" applyProtection="1">
      <alignment horizontal="left" vertical="center"/>
      <protection hidden="1"/>
    </xf>
    <xf numFmtId="0" fontId="43" fillId="36" borderId="21" xfId="0" applyFont="1" applyFill="1" applyBorder="1" applyAlignment="1" applyProtection="1">
      <alignment horizontal="center" vertical="center"/>
      <protection hidden="1"/>
    </xf>
    <xf numFmtId="0" fontId="43" fillId="36" borderId="14" xfId="0" applyFont="1" applyFill="1" applyBorder="1" applyAlignment="1" applyProtection="1">
      <alignment horizontal="center" vertical="center"/>
      <protection hidden="1"/>
    </xf>
    <xf numFmtId="0" fontId="43" fillId="36" borderId="52" xfId="0" applyFont="1" applyFill="1" applyBorder="1" applyAlignment="1" applyProtection="1">
      <alignment horizontal="center" vertical="center"/>
      <protection hidden="1"/>
    </xf>
    <xf numFmtId="0" fontId="43" fillId="36" borderId="53" xfId="0" applyFont="1" applyFill="1" applyBorder="1" applyAlignment="1" applyProtection="1">
      <alignment horizontal="center" vertical="center"/>
      <protection hidden="1"/>
    </xf>
    <xf numFmtId="0" fontId="43" fillId="36" borderId="43" xfId="0" applyFont="1" applyFill="1" applyBorder="1" applyAlignment="1" applyProtection="1">
      <alignment horizontal="center" vertical="center"/>
      <protection hidden="1"/>
    </xf>
    <xf numFmtId="0" fontId="43" fillId="36" borderId="51" xfId="0" applyFont="1" applyFill="1" applyBorder="1" applyAlignment="1" applyProtection="1">
      <alignment horizontal="center" vertical="center"/>
      <protection hidden="1"/>
    </xf>
    <xf numFmtId="3" fontId="36" fillId="36" borderId="54" xfId="0" applyNumberFormat="1" applyFont="1" applyFill="1" applyBorder="1" applyAlignment="1" applyProtection="1">
      <alignment horizontal="center" vertical="center" wrapText="1"/>
      <protection hidden="1"/>
    </xf>
    <xf numFmtId="1" fontId="27" fillId="38" borderId="12" xfId="0" applyNumberFormat="1" applyFont="1" applyFill="1" applyBorder="1" applyAlignment="1" applyProtection="1">
      <alignment horizontal="center" vertical="center" wrapText="1"/>
      <protection hidden="1"/>
    </xf>
  </cellXfs>
  <cellStyles count="5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Excel Built-in Normal" xfId="44"/>
    <cellStyle name="Excel Built-in Normal 1" xfId="42"/>
    <cellStyle name="Excel Built-in Normal 2" xfId="45"/>
    <cellStyle name="Hypertextový odkaz" xfId="51" builtinId="8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3"/>
    <cellStyle name="normální 2 2" xfId="47"/>
    <cellStyle name="Normální 2 3" xfId="46"/>
    <cellStyle name="Normální 2 4" xfId="49"/>
    <cellStyle name="Normální 2 5" xfId="50"/>
    <cellStyle name="Poznámka" xfId="15" builtinId="10" customBuiltin="1"/>
    <cellStyle name="Propojená buňka" xfId="12" builtinId="24" customBuiltin="1"/>
    <cellStyle name="Správně" xfId="6" builtinId="26" customBuiltin="1"/>
    <cellStyle name="Styl 1" xfId="48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63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theme="3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theme="3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8989"/>
        </patternFill>
      </fill>
    </dxf>
    <dxf>
      <fill>
        <patternFill>
          <bgColor rgb="FFFF0000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6DFF6D"/>
        </patternFill>
      </fill>
    </dxf>
    <dxf>
      <fill>
        <patternFill>
          <bgColor rgb="FF0099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99"/>
        </patternFill>
      </fill>
    </dxf>
    <dxf>
      <fill>
        <patternFill>
          <bgColor theme="3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99"/>
      <color rgb="FFFFC1C1"/>
      <color rgb="FF003399"/>
      <color rgb="FFFF7C80"/>
      <color rgb="FFFF9999"/>
      <color rgb="FFFFCF37"/>
      <color rgb="FFFFC000"/>
      <color rgb="FF6DFF6D"/>
      <color rgb="FF65FF65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www.msmt.cz/strukturalni-fondy-1/vyhlasene-vyzvy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39</xdr:row>
      <xdr:rowOff>19049</xdr:rowOff>
    </xdr:from>
    <xdr:to>
      <xdr:col>8</xdr:col>
      <xdr:colOff>281400</xdr:colOff>
      <xdr:row>45</xdr:row>
      <xdr:rowOff>70376</xdr:rowOff>
    </xdr:to>
    <xdr:pic>
      <xdr:nvPicPr>
        <xdr:cNvPr id="2" name="Obrázek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4857749"/>
          <a:ext cx="4320000" cy="1137176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39</xdr:row>
      <xdr:rowOff>9525</xdr:rowOff>
    </xdr:from>
    <xdr:to>
      <xdr:col>15</xdr:col>
      <xdr:colOff>570637</xdr:colOff>
      <xdr:row>45</xdr:row>
      <xdr:rowOff>3676</xdr:rowOff>
    </xdr:to>
    <xdr:pic>
      <xdr:nvPicPr>
        <xdr:cNvPr id="3" name="Obrázek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4848225"/>
          <a:ext cx="2275612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</xdr:row>
      <xdr:rowOff>76200</xdr:rowOff>
    </xdr:from>
    <xdr:to>
      <xdr:col>15</xdr:col>
      <xdr:colOff>571500</xdr:colOff>
      <xdr:row>4</xdr:row>
      <xdr:rowOff>142592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8175" y="257175"/>
          <a:ext cx="8677275" cy="609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7:P42"/>
  <sheetViews>
    <sheetView tabSelected="1" zoomScaleNormal="100" workbookViewId="0"/>
  </sheetViews>
  <sheetFormatPr defaultRowHeight="14.25" x14ac:dyDescent="0.2"/>
  <cols>
    <col min="1" max="1" width="3.42578125" style="2" customWidth="1"/>
    <col min="2" max="16" width="8.7109375" style="2" customWidth="1"/>
    <col min="17" max="16384" width="9.140625" style="2"/>
  </cols>
  <sheetData>
    <row r="7" spans="2:16" ht="40.5" x14ac:dyDescent="0.2">
      <c r="B7" s="311" t="s">
        <v>135</v>
      </c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</row>
    <row r="8" spans="2:16" ht="20.25" x14ac:dyDescent="0.2">
      <c r="B8" s="313" t="s">
        <v>128</v>
      </c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</row>
    <row r="9" spans="2:16" ht="15" customHeight="1" x14ac:dyDescent="0.2">
      <c r="B9" s="312" t="s">
        <v>86</v>
      </c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</row>
    <row r="10" spans="2:16" ht="14.25" customHeight="1" x14ac:dyDescent="0.2">
      <c r="B10" s="1"/>
      <c r="C10" s="3"/>
      <c r="D10" s="3"/>
      <c r="E10" s="3"/>
      <c r="F10" s="3"/>
      <c r="G10" s="3"/>
      <c r="H10" s="3"/>
      <c r="I10" s="3"/>
      <c r="J10" s="3"/>
      <c r="K10" s="3"/>
    </row>
    <row r="11" spans="2:16" ht="165" customHeight="1" x14ac:dyDescent="0.2">
      <c r="B11" s="314" t="s">
        <v>170</v>
      </c>
      <c r="C11" s="314"/>
      <c r="D11" s="314"/>
      <c r="E11" s="314"/>
      <c r="F11" s="314"/>
      <c r="G11" s="314"/>
      <c r="H11" s="314"/>
      <c r="I11" s="314"/>
      <c r="J11" s="314"/>
      <c r="K11" s="314"/>
      <c r="L11" s="314"/>
      <c r="M11" s="314"/>
      <c r="N11" s="314"/>
      <c r="O11" s="314"/>
      <c r="P11" s="314"/>
    </row>
    <row r="12" spans="2:16" ht="25.5" x14ac:dyDescent="0.2">
      <c r="B12" s="315" t="s">
        <v>85</v>
      </c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7"/>
    </row>
    <row r="13" spans="2:16" s="12" customFormat="1" ht="18.95" customHeight="1" x14ac:dyDescent="0.25">
      <c r="B13" s="20" t="s">
        <v>88</v>
      </c>
      <c r="C13" s="14" t="s">
        <v>134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5"/>
    </row>
    <row r="14" spans="2:16" s="12" customFormat="1" ht="18.95" customHeight="1" x14ac:dyDescent="0.25">
      <c r="B14" s="21" t="s">
        <v>89</v>
      </c>
      <c r="C14" s="16" t="s">
        <v>131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7"/>
    </row>
    <row r="15" spans="2:16" s="12" customFormat="1" ht="18.95" customHeight="1" x14ac:dyDescent="0.25">
      <c r="B15" s="21" t="s">
        <v>87</v>
      </c>
      <c r="C15" s="16" t="s">
        <v>136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7"/>
    </row>
    <row r="16" spans="2:16" s="12" customFormat="1" ht="18.95" customHeight="1" x14ac:dyDescent="0.25">
      <c r="B16" s="21" t="s">
        <v>129</v>
      </c>
      <c r="C16" s="16" t="s">
        <v>132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7"/>
    </row>
    <row r="17" spans="2:16" s="12" customFormat="1" ht="18.95" customHeight="1" x14ac:dyDescent="0.25">
      <c r="B17" s="22" t="s">
        <v>133</v>
      </c>
      <c r="C17" s="18" t="s">
        <v>130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9"/>
    </row>
    <row r="20" spans="2:16" ht="15" customHeight="1" x14ac:dyDescent="0.25">
      <c r="B20" s="9"/>
      <c r="C20" s="318" t="s">
        <v>138</v>
      </c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7"/>
    </row>
    <row r="21" spans="2:16" x14ac:dyDescent="0.2">
      <c r="B21" s="10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6"/>
    </row>
    <row r="22" spans="2:16" x14ac:dyDescent="0.2">
      <c r="B22" s="10"/>
      <c r="C22" s="284" t="s">
        <v>92</v>
      </c>
      <c r="D22" s="285"/>
      <c r="E22" s="285"/>
      <c r="F22" s="285"/>
      <c r="G22" s="285"/>
      <c r="H22" s="286"/>
      <c r="I22" s="5"/>
      <c r="J22" s="293" t="s">
        <v>93</v>
      </c>
      <c r="K22" s="294"/>
      <c r="L22" s="294"/>
      <c r="M22" s="294"/>
      <c r="N22" s="294"/>
      <c r="O22" s="295"/>
      <c r="P22" s="6"/>
    </row>
    <row r="23" spans="2:16" x14ac:dyDescent="0.2">
      <c r="B23" s="10"/>
      <c r="C23" s="287"/>
      <c r="D23" s="288"/>
      <c r="E23" s="288"/>
      <c r="F23" s="288"/>
      <c r="G23" s="288"/>
      <c r="H23" s="289"/>
      <c r="I23" s="5"/>
      <c r="J23" s="296"/>
      <c r="K23" s="297"/>
      <c r="L23" s="297"/>
      <c r="M23" s="297"/>
      <c r="N23" s="297"/>
      <c r="O23" s="298"/>
      <c r="P23" s="6"/>
    </row>
    <row r="24" spans="2:16" x14ac:dyDescent="0.2">
      <c r="B24" s="10"/>
      <c r="C24" s="287"/>
      <c r="D24" s="288"/>
      <c r="E24" s="288"/>
      <c r="F24" s="288"/>
      <c r="G24" s="288"/>
      <c r="H24" s="289"/>
      <c r="I24" s="5"/>
      <c r="J24" s="296"/>
      <c r="K24" s="297"/>
      <c r="L24" s="297"/>
      <c r="M24" s="297"/>
      <c r="N24" s="297"/>
      <c r="O24" s="298"/>
      <c r="P24" s="6"/>
    </row>
    <row r="25" spans="2:16" x14ac:dyDescent="0.2">
      <c r="B25" s="10"/>
      <c r="C25" s="287"/>
      <c r="D25" s="288"/>
      <c r="E25" s="288"/>
      <c r="F25" s="288"/>
      <c r="G25" s="288"/>
      <c r="H25" s="289"/>
      <c r="I25" s="5"/>
      <c r="J25" s="296"/>
      <c r="K25" s="297"/>
      <c r="L25" s="297"/>
      <c r="M25" s="297"/>
      <c r="N25" s="297"/>
      <c r="O25" s="298"/>
      <c r="P25" s="6"/>
    </row>
    <row r="26" spans="2:16" x14ac:dyDescent="0.2">
      <c r="B26" s="10"/>
      <c r="C26" s="287"/>
      <c r="D26" s="288"/>
      <c r="E26" s="288"/>
      <c r="F26" s="288"/>
      <c r="G26" s="288"/>
      <c r="H26" s="289"/>
      <c r="I26" s="5"/>
      <c r="J26" s="296"/>
      <c r="K26" s="297"/>
      <c r="L26" s="297"/>
      <c r="M26" s="297"/>
      <c r="N26" s="297"/>
      <c r="O26" s="298"/>
      <c r="P26" s="6"/>
    </row>
    <row r="27" spans="2:16" x14ac:dyDescent="0.2">
      <c r="B27" s="10"/>
      <c r="C27" s="290"/>
      <c r="D27" s="291"/>
      <c r="E27" s="291"/>
      <c r="F27" s="291"/>
      <c r="G27" s="291"/>
      <c r="H27" s="292"/>
      <c r="I27" s="5"/>
      <c r="J27" s="299"/>
      <c r="K27" s="300"/>
      <c r="L27" s="300"/>
      <c r="M27" s="300"/>
      <c r="N27" s="300"/>
      <c r="O27" s="301"/>
      <c r="P27" s="6"/>
    </row>
    <row r="28" spans="2:16" x14ac:dyDescent="0.2">
      <c r="B28" s="10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/>
    </row>
    <row r="29" spans="2:16" x14ac:dyDescent="0.2">
      <c r="B29" s="10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6"/>
    </row>
    <row r="30" spans="2:16" x14ac:dyDescent="0.2">
      <c r="B30" s="10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6"/>
    </row>
    <row r="31" spans="2:16" x14ac:dyDescent="0.2">
      <c r="B31" s="10"/>
      <c r="C31" s="5"/>
      <c r="D31" s="5"/>
      <c r="E31" s="5"/>
      <c r="F31" s="5"/>
      <c r="G31" s="302" t="s">
        <v>98</v>
      </c>
      <c r="H31" s="303"/>
      <c r="I31" s="303"/>
      <c r="J31" s="303"/>
      <c r="K31" s="303"/>
      <c r="L31" s="304"/>
      <c r="M31" s="5"/>
      <c r="N31" s="5"/>
      <c r="O31" s="5"/>
      <c r="P31" s="6"/>
    </row>
    <row r="32" spans="2:16" x14ac:dyDescent="0.2">
      <c r="B32" s="10"/>
      <c r="C32" s="5"/>
      <c r="D32" s="5"/>
      <c r="E32" s="5"/>
      <c r="F32" s="5"/>
      <c r="G32" s="305"/>
      <c r="H32" s="306"/>
      <c r="I32" s="306"/>
      <c r="J32" s="306"/>
      <c r="K32" s="306"/>
      <c r="L32" s="307"/>
      <c r="M32" s="5"/>
      <c r="N32" s="5"/>
      <c r="O32" s="5"/>
      <c r="P32" s="6"/>
    </row>
    <row r="33" spans="2:16" x14ac:dyDescent="0.2">
      <c r="B33" s="10"/>
      <c r="C33" s="5"/>
      <c r="D33" s="5"/>
      <c r="E33" s="5"/>
      <c r="F33" s="5"/>
      <c r="G33" s="305"/>
      <c r="H33" s="306"/>
      <c r="I33" s="306"/>
      <c r="J33" s="306"/>
      <c r="K33" s="306"/>
      <c r="L33" s="307"/>
      <c r="M33" s="5"/>
      <c r="N33" s="5"/>
      <c r="O33" s="5"/>
      <c r="P33" s="6"/>
    </row>
    <row r="34" spans="2:16" x14ac:dyDescent="0.2">
      <c r="B34" s="10"/>
      <c r="C34" s="5"/>
      <c r="D34" s="5"/>
      <c r="E34" s="5"/>
      <c r="F34" s="5"/>
      <c r="G34" s="305"/>
      <c r="H34" s="306"/>
      <c r="I34" s="306"/>
      <c r="J34" s="306"/>
      <c r="K34" s="306"/>
      <c r="L34" s="307"/>
      <c r="M34" s="5"/>
      <c r="N34" s="5"/>
      <c r="O34" s="5"/>
      <c r="P34" s="6"/>
    </row>
    <row r="35" spans="2:16" x14ac:dyDescent="0.2">
      <c r="B35" s="10"/>
      <c r="C35" s="5"/>
      <c r="D35" s="5"/>
      <c r="E35" s="5"/>
      <c r="F35" s="5"/>
      <c r="G35" s="305"/>
      <c r="H35" s="306"/>
      <c r="I35" s="306"/>
      <c r="J35" s="306"/>
      <c r="K35" s="306"/>
      <c r="L35" s="307"/>
      <c r="M35" s="5"/>
      <c r="N35" s="5"/>
      <c r="O35" s="5"/>
      <c r="P35" s="6"/>
    </row>
    <row r="36" spans="2:16" x14ac:dyDescent="0.2">
      <c r="B36" s="10"/>
      <c r="C36" s="5"/>
      <c r="D36" s="5"/>
      <c r="E36" s="5"/>
      <c r="F36" s="5"/>
      <c r="G36" s="308"/>
      <c r="H36" s="309"/>
      <c r="I36" s="309"/>
      <c r="J36" s="309"/>
      <c r="K36" s="309"/>
      <c r="L36" s="310"/>
      <c r="M36" s="5"/>
      <c r="N36" s="5"/>
      <c r="O36" s="5"/>
      <c r="P36" s="6"/>
    </row>
    <row r="37" spans="2:16" x14ac:dyDescent="0.2">
      <c r="B37" s="10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6"/>
    </row>
    <row r="38" spans="2:16" x14ac:dyDescent="0.2">
      <c r="B38" s="1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8"/>
    </row>
    <row r="42" spans="2:16" ht="14.25" customHeight="1" x14ac:dyDescent="0.2"/>
  </sheetData>
  <sheetProtection password="C7A0" sheet="1" objects="1" scenarios="1"/>
  <mergeCells count="9">
    <mergeCell ref="C22:H27"/>
    <mergeCell ref="J22:O27"/>
    <mergeCell ref="G31:L36"/>
    <mergeCell ref="B7:P7"/>
    <mergeCell ref="B9:P9"/>
    <mergeCell ref="B8:P8"/>
    <mergeCell ref="B11:P11"/>
    <mergeCell ref="B12:P12"/>
    <mergeCell ref="C20:O20"/>
  </mergeCells>
  <hyperlinks>
    <hyperlink ref="C22:H27" location="ZŠ!A1" display="ZÁKLADNÍ ŠKOLA"/>
    <hyperlink ref="J22:O27" location="MŠ!A1" display="MATEŘSKÁ ŠKOLA"/>
    <hyperlink ref="G31:L36" location="'MŠ + ZŠ'!A1" display="'MŠ + ZŠ'!A1"/>
  </hyperlinks>
  <pageMargins left="0.7" right="0.7" top="0.78740157499999996" bottom="0.78740157499999996" header="0.3" footer="0.3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AP108"/>
  <sheetViews>
    <sheetView zoomScaleNormal="100" workbookViewId="0">
      <selection activeCell="N79" sqref="N79"/>
    </sheetView>
  </sheetViews>
  <sheetFormatPr defaultRowHeight="14.25" x14ac:dyDescent="0.25"/>
  <cols>
    <col min="1" max="1" width="3.42578125" style="118" customWidth="1"/>
    <col min="2" max="2" width="8.5703125" style="254" customWidth="1"/>
    <col min="3" max="3" width="9" style="119" customWidth="1"/>
    <col min="4" max="7" width="17.42578125" style="119" customWidth="1"/>
    <col min="8" max="8" width="34.7109375" style="119" hidden="1" customWidth="1"/>
    <col min="9" max="9" width="8.85546875" style="119" customWidth="1"/>
    <col min="10" max="10" width="0.42578125" style="119" hidden="1" customWidth="1"/>
    <col min="11" max="13" width="21.7109375" style="119" customWidth="1"/>
    <col min="14" max="14" width="21.42578125" style="119" customWidth="1"/>
    <col min="15" max="15" width="13.5703125" style="119" hidden="1" customWidth="1"/>
    <col min="16" max="16" width="14.7109375" style="120" customWidth="1"/>
    <col min="17" max="17" width="0.42578125" style="119" hidden="1" customWidth="1"/>
    <col min="18" max="22" width="5.7109375" style="119" hidden="1" customWidth="1"/>
    <col min="23" max="23" width="6" style="119" hidden="1" customWidth="1"/>
    <col min="24" max="27" width="5.7109375" style="119" hidden="1" customWidth="1"/>
    <col min="28" max="28" width="6" style="119" hidden="1" customWidth="1"/>
    <col min="29" max="29" width="0.42578125" style="118" hidden="1" customWidth="1"/>
    <col min="30" max="30" width="20.7109375" style="118" customWidth="1"/>
    <col min="31" max="16384" width="9.140625" style="118"/>
  </cols>
  <sheetData>
    <row r="1" spans="2:30" ht="15" thickBot="1" x14ac:dyDescent="0.3">
      <c r="B1" s="345" t="s">
        <v>137</v>
      </c>
      <c r="C1" s="346"/>
      <c r="D1" s="347"/>
      <c r="E1" s="118"/>
      <c r="F1" s="118"/>
      <c r="G1" s="118"/>
      <c r="H1" s="118"/>
    </row>
    <row r="2" spans="2:30" ht="20.25" customHeight="1" x14ac:dyDescent="0.3">
      <c r="B2" s="415"/>
      <c r="C2" s="416"/>
      <c r="D2" s="416"/>
      <c r="E2" s="416"/>
      <c r="F2" s="416"/>
      <c r="G2" s="416"/>
      <c r="H2" s="416"/>
      <c r="I2" s="416"/>
      <c r="J2" s="121"/>
      <c r="K2" s="426" t="s">
        <v>115</v>
      </c>
      <c r="L2" s="427"/>
      <c r="M2" s="428"/>
      <c r="N2" s="429" t="s">
        <v>109</v>
      </c>
      <c r="O2" s="430"/>
      <c r="P2" s="431" t="s">
        <v>108</v>
      </c>
      <c r="Q2" s="430"/>
      <c r="R2" s="432" t="s">
        <v>78</v>
      </c>
      <c r="S2" s="433" t="s">
        <v>0</v>
      </c>
      <c r="T2" s="433" t="s">
        <v>8</v>
      </c>
      <c r="U2" s="433" t="s">
        <v>5</v>
      </c>
      <c r="V2" s="432" t="s">
        <v>27</v>
      </c>
      <c r="W2" s="433" t="s">
        <v>22</v>
      </c>
      <c r="X2" s="433" t="s">
        <v>23</v>
      </c>
      <c r="Y2" s="433" t="s">
        <v>24</v>
      </c>
      <c r="Z2" s="433" t="s">
        <v>25</v>
      </c>
      <c r="AA2" s="433" t="s">
        <v>26</v>
      </c>
      <c r="AB2" s="434" t="s">
        <v>21</v>
      </c>
      <c r="AC2" s="430"/>
      <c r="AD2" s="435" t="s">
        <v>107</v>
      </c>
    </row>
    <row r="3" spans="2:30" ht="27.75" customHeight="1" x14ac:dyDescent="0.3">
      <c r="B3" s="417"/>
      <c r="C3" s="418" t="s">
        <v>97</v>
      </c>
      <c r="D3" s="418"/>
      <c r="E3" s="418"/>
      <c r="F3" s="418"/>
      <c r="G3" s="418"/>
      <c r="H3" s="419"/>
      <c r="I3" s="420"/>
      <c r="J3" s="122"/>
      <c r="K3" s="436"/>
      <c r="L3" s="437"/>
      <c r="M3" s="438"/>
      <c r="N3" s="439"/>
      <c r="O3" s="440"/>
      <c r="P3" s="441"/>
      <c r="Q3" s="440"/>
      <c r="R3" s="442"/>
      <c r="S3" s="443"/>
      <c r="T3" s="443"/>
      <c r="U3" s="443"/>
      <c r="V3" s="442"/>
      <c r="W3" s="443"/>
      <c r="X3" s="443"/>
      <c r="Y3" s="443"/>
      <c r="Z3" s="443"/>
      <c r="AA3" s="443"/>
      <c r="AB3" s="444"/>
      <c r="AC3" s="440"/>
      <c r="AD3" s="445"/>
    </row>
    <row r="4" spans="2:30" s="119" customFormat="1" ht="30.95" customHeight="1" x14ac:dyDescent="0.3">
      <c r="B4" s="417"/>
      <c r="C4" s="421"/>
      <c r="D4" s="123" t="s">
        <v>124</v>
      </c>
      <c r="E4" s="124" t="s">
        <v>125</v>
      </c>
      <c r="F4" s="124" t="s">
        <v>94</v>
      </c>
      <c r="G4" s="124" t="s">
        <v>95</v>
      </c>
      <c r="H4" s="122"/>
      <c r="I4" s="420"/>
      <c r="J4" s="122" t="s">
        <v>90</v>
      </c>
      <c r="K4" s="436"/>
      <c r="L4" s="437"/>
      <c r="M4" s="438"/>
      <c r="N4" s="439"/>
      <c r="O4" s="440"/>
      <c r="P4" s="441"/>
      <c r="Q4" s="446"/>
      <c r="R4" s="442"/>
      <c r="S4" s="443"/>
      <c r="T4" s="443"/>
      <c r="U4" s="443"/>
      <c r="V4" s="442"/>
      <c r="W4" s="443"/>
      <c r="X4" s="443"/>
      <c r="Y4" s="443"/>
      <c r="Z4" s="443"/>
      <c r="AA4" s="443"/>
      <c r="AB4" s="444"/>
      <c r="AC4" s="447"/>
      <c r="AD4" s="445"/>
    </row>
    <row r="5" spans="2:30" s="119" customFormat="1" ht="30.95" hidden="1" customHeight="1" x14ac:dyDescent="0.3">
      <c r="B5" s="258"/>
      <c r="C5" s="125" t="s">
        <v>127</v>
      </c>
      <c r="D5" s="13">
        <v>0</v>
      </c>
      <c r="E5" s="255" t="s">
        <v>126</v>
      </c>
      <c r="F5" s="126">
        <f>IF(D5&gt;0,200000,0)</f>
        <v>0</v>
      </c>
      <c r="G5" s="126">
        <f>F5+D5*2200</f>
        <v>0</v>
      </c>
      <c r="H5" s="122"/>
      <c r="I5" s="420"/>
      <c r="J5" s="122"/>
      <c r="K5" s="436"/>
      <c r="L5" s="437"/>
      <c r="M5" s="438"/>
      <c r="N5" s="439"/>
      <c r="O5" s="440"/>
      <c r="P5" s="441"/>
      <c r="Q5" s="446"/>
      <c r="R5" s="442"/>
      <c r="S5" s="443"/>
      <c r="T5" s="443"/>
      <c r="U5" s="443"/>
      <c r="V5" s="442"/>
      <c r="W5" s="443"/>
      <c r="X5" s="443"/>
      <c r="Y5" s="443"/>
      <c r="Z5" s="443"/>
      <c r="AA5" s="443"/>
      <c r="AB5" s="444"/>
      <c r="AC5" s="447"/>
      <c r="AD5" s="445"/>
    </row>
    <row r="6" spans="2:30" s="130" customFormat="1" ht="30.95" customHeight="1" x14ac:dyDescent="0.25">
      <c r="B6" s="417"/>
      <c r="C6" s="127" t="s">
        <v>96</v>
      </c>
      <c r="D6" s="13">
        <v>0</v>
      </c>
      <c r="E6" s="255" t="s">
        <v>126</v>
      </c>
      <c r="F6" s="128">
        <f>IF(D6&gt;0,200000,0)</f>
        <v>0</v>
      </c>
      <c r="G6" s="128">
        <f>F6+D6*2200</f>
        <v>0</v>
      </c>
      <c r="H6" s="129"/>
      <c r="I6" s="422"/>
      <c r="J6" s="129"/>
      <c r="K6" s="436"/>
      <c r="L6" s="437"/>
      <c r="M6" s="438"/>
      <c r="N6" s="439"/>
      <c r="O6" s="448"/>
      <c r="P6" s="441"/>
      <c r="Q6" s="449"/>
      <c r="R6" s="450" t="s">
        <v>29</v>
      </c>
      <c r="S6" s="451"/>
      <c r="T6" s="451"/>
      <c r="U6" s="451"/>
      <c r="V6" s="452"/>
      <c r="W6" s="450" t="s">
        <v>28</v>
      </c>
      <c r="X6" s="451"/>
      <c r="Y6" s="451"/>
      <c r="Z6" s="451"/>
      <c r="AA6" s="451"/>
      <c r="AB6" s="453" t="s">
        <v>20</v>
      </c>
      <c r="AC6" s="454"/>
      <c r="AD6" s="445"/>
    </row>
    <row r="7" spans="2:30" s="130" customFormat="1" ht="21" customHeight="1" x14ac:dyDescent="0.25">
      <c r="B7" s="417"/>
      <c r="C7" s="422"/>
      <c r="D7" s="423"/>
      <c r="E7" s="422"/>
      <c r="F7" s="422"/>
      <c r="G7" s="422"/>
      <c r="H7" s="424"/>
      <c r="I7" s="422"/>
      <c r="J7" s="129" t="b">
        <f>ISNUMBER(D5)</f>
        <v>1</v>
      </c>
      <c r="K7" s="436"/>
      <c r="L7" s="437"/>
      <c r="M7" s="438"/>
      <c r="N7" s="439"/>
      <c r="O7" s="448">
        <f>IF((D5=0),IF(P38&gt;0,1,0),0)</f>
        <v>0</v>
      </c>
      <c r="P7" s="441"/>
      <c r="Q7" s="449"/>
      <c r="R7" s="449"/>
      <c r="S7" s="449"/>
      <c r="T7" s="449"/>
      <c r="U7" s="449"/>
      <c r="V7" s="449"/>
      <c r="W7" s="449"/>
      <c r="X7" s="449"/>
      <c r="Y7" s="449"/>
      <c r="Z7" s="449"/>
      <c r="AA7" s="449"/>
      <c r="AB7" s="449"/>
      <c r="AC7" s="454"/>
      <c r="AD7" s="445"/>
    </row>
    <row r="8" spans="2:30" s="41" customFormat="1" ht="21" customHeight="1" thickBot="1" x14ac:dyDescent="0.3">
      <c r="B8" s="417"/>
      <c r="C8" s="425"/>
      <c r="D8" s="425"/>
      <c r="E8" s="425"/>
      <c r="F8" s="425"/>
      <c r="G8" s="425"/>
      <c r="H8" s="422"/>
      <c r="I8" s="422"/>
      <c r="J8" s="129" t="b">
        <f>ISNUMBER(D6)</f>
        <v>1</v>
      </c>
      <c r="K8" s="455"/>
      <c r="L8" s="456"/>
      <c r="M8" s="457"/>
      <c r="N8" s="439"/>
      <c r="O8" s="448">
        <f>IF((D6=0),IF(P82&gt;0,1,0),0)</f>
        <v>0</v>
      </c>
      <c r="P8" s="441"/>
      <c r="Q8" s="458"/>
      <c r="R8" s="459">
        <v>54000</v>
      </c>
      <c r="S8" s="460">
        <v>50501</v>
      </c>
      <c r="T8" s="460">
        <v>52601</v>
      </c>
      <c r="U8" s="460">
        <v>52602</v>
      </c>
      <c r="V8" s="461">
        <v>51212</v>
      </c>
      <c r="W8" s="462">
        <v>51010</v>
      </c>
      <c r="X8" s="463">
        <v>51610</v>
      </c>
      <c r="Y8" s="463">
        <v>51710</v>
      </c>
      <c r="Z8" s="463">
        <v>51510</v>
      </c>
      <c r="AA8" s="464">
        <v>52510</v>
      </c>
      <c r="AB8" s="459">
        <v>60000</v>
      </c>
      <c r="AC8" s="454"/>
      <c r="AD8" s="465"/>
    </row>
    <row r="9" spans="2:30" s="41" customFormat="1" ht="27" hidden="1" customHeight="1" thickBot="1" x14ac:dyDescent="0.3">
      <c r="B9" s="362" t="s">
        <v>79</v>
      </c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131" t="e">
        <f>#REF!-P9</f>
        <v>#REF!</v>
      </c>
      <c r="P9" s="132">
        <f>P38</f>
        <v>0</v>
      </c>
      <c r="Q9" s="133">
        <f>IF(SUM($W$11:$W$37)&lt;&gt;0,1,0)</f>
        <v>0</v>
      </c>
      <c r="R9" s="134">
        <v>54000</v>
      </c>
      <c r="S9" s="135">
        <v>50501</v>
      </c>
      <c r="T9" s="135">
        <v>52601</v>
      </c>
      <c r="U9" s="135">
        <v>52602</v>
      </c>
      <c r="V9" s="136">
        <v>51212</v>
      </c>
      <c r="W9" s="134">
        <v>51010</v>
      </c>
      <c r="X9" s="135">
        <v>51610</v>
      </c>
      <c r="Y9" s="135">
        <v>51710</v>
      </c>
      <c r="Z9" s="135">
        <v>51510</v>
      </c>
      <c r="AA9" s="136">
        <v>52510</v>
      </c>
      <c r="AB9" s="134">
        <v>60000</v>
      </c>
      <c r="AC9" s="133"/>
      <c r="AD9" s="137" t="str">
        <f>AD38</f>
        <v>zbývá 0</v>
      </c>
    </row>
    <row r="10" spans="2:30" s="41" customFormat="1" ht="27" customHeight="1" thickBot="1" x14ac:dyDescent="0.3">
      <c r="B10" s="387" t="s">
        <v>80</v>
      </c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  <c r="O10" s="138" t="e">
        <f>#REF!-P10</f>
        <v>#REF!</v>
      </c>
      <c r="P10" s="139">
        <f>P82</f>
        <v>0</v>
      </c>
      <c r="Q10" s="140">
        <f>IF(SUM($W$39:$W$81)&lt;&gt;0,1,0)</f>
        <v>0</v>
      </c>
      <c r="R10" s="141">
        <v>54000</v>
      </c>
      <c r="S10" s="142">
        <v>50501</v>
      </c>
      <c r="T10" s="142">
        <v>52601</v>
      </c>
      <c r="U10" s="142">
        <v>52602</v>
      </c>
      <c r="V10" s="143">
        <v>51212</v>
      </c>
      <c r="W10" s="141">
        <v>51010</v>
      </c>
      <c r="X10" s="142">
        <v>51610</v>
      </c>
      <c r="Y10" s="142">
        <v>51710</v>
      </c>
      <c r="Z10" s="142">
        <v>51510</v>
      </c>
      <c r="AA10" s="144">
        <v>52510</v>
      </c>
      <c r="AB10" s="141">
        <v>60000</v>
      </c>
      <c r="AC10" s="140"/>
      <c r="AD10" s="145" t="str">
        <f>AD82</f>
        <v>zbývá 0</v>
      </c>
    </row>
    <row r="11" spans="2:30" s="41" customFormat="1" ht="30.95" hidden="1" customHeight="1" x14ac:dyDescent="0.25">
      <c r="B11" s="146" t="s">
        <v>51</v>
      </c>
      <c r="C11" s="356" t="s">
        <v>31</v>
      </c>
      <c r="D11" s="356"/>
      <c r="E11" s="356"/>
      <c r="F11" s="356"/>
      <c r="G11" s="356"/>
      <c r="H11" s="147"/>
      <c r="I11" s="147"/>
      <c r="J11" s="147" t="b">
        <f>ISNUMBER(N11)</f>
        <v>1</v>
      </c>
      <c r="K11" s="353" t="s">
        <v>139</v>
      </c>
      <c r="L11" s="354"/>
      <c r="M11" s="355"/>
      <c r="N11" s="26">
        <v>0</v>
      </c>
      <c r="O11" s="151">
        <f>IF($E$5="Ano",0,IF(ISNUMBER(N11),IF(N11&lt;12,0,N11),0))</f>
        <v>0</v>
      </c>
      <c r="P11" s="152">
        <f t="shared" ref="P11:P37" si="0">AD11*O11</f>
        <v>0</v>
      </c>
      <c r="Q11" s="153"/>
      <c r="R11" s="154"/>
      <c r="S11" s="155">
        <f>O11*1/24</f>
        <v>0</v>
      </c>
      <c r="T11" s="156"/>
      <c r="U11" s="156"/>
      <c r="V11" s="157"/>
      <c r="W11" s="154">
        <f>IF($O11&lt;&gt;0,1,0)</f>
        <v>0</v>
      </c>
      <c r="X11" s="156">
        <f>IF($O11&lt;&gt;0,"XXX",0)</f>
        <v>0</v>
      </c>
      <c r="Y11" s="156">
        <f t="shared" ref="Y11:Z13" si="1">IF($O11&lt;&gt;0,"XXX",0)</f>
        <v>0</v>
      </c>
      <c r="Z11" s="156">
        <f t="shared" si="1"/>
        <v>0</v>
      </c>
      <c r="AA11" s="157"/>
      <c r="AB11" s="154"/>
      <c r="AC11" s="153"/>
      <c r="AD11" s="158">
        <v>17510</v>
      </c>
    </row>
    <row r="12" spans="2:30" s="41" customFormat="1" ht="30.95" hidden="1" customHeight="1" x14ac:dyDescent="0.25">
      <c r="B12" s="27"/>
      <c r="C12" s="149"/>
      <c r="D12" s="149"/>
      <c r="E12" s="149"/>
      <c r="F12" s="149"/>
      <c r="G12" s="149"/>
      <c r="H12" s="29"/>
      <c r="I12" s="29"/>
      <c r="J12" s="29"/>
      <c r="K12" s="148"/>
      <c r="L12" s="149"/>
      <c r="M12" s="150"/>
      <c r="N12" s="32"/>
      <c r="O12" s="33"/>
      <c r="P12" s="34"/>
      <c r="Q12" s="35"/>
      <c r="R12" s="36"/>
      <c r="S12" s="37"/>
      <c r="T12" s="38"/>
      <c r="U12" s="38"/>
      <c r="V12" s="39"/>
      <c r="W12" s="36"/>
      <c r="X12" s="38"/>
      <c r="Y12" s="38"/>
      <c r="Z12" s="38"/>
      <c r="AA12" s="39"/>
      <c r="AB12" s="36"/>
      <c r="AC12" s="35"/>
      <c r="AD12" s="40"/>
    </row>
    <row r="13" spans="2:30" s="41" customFormat="1" ht="30.95" hidden="1" customHeight="1" x14ac:dyDescent="0.25">
      <c r="B13" s="42" t="s">
        <v>52</v>
      </c>
      <c r="C13" s="324" t="s">
        <v>32</v>
      </c>
      <c r="D13" s="324"/>
      <c r="E13" s="324"/>
      <c r="F13" s="324"/>
      <c r="G13" s="324"/>
      <c r="H13" s="44"/>
      <c r="I13" s="44"/>
      <c r="J13" s="44" t="b">
        <f t="shared" ref="J13:J81" si="2">ISNUMBER(N13)</f>
        <v>1</v>
      </c>
      <c r="K13" s="332" t="s">
        <v>139</v>
      </c>
      <c r="L13" s="324"/>
      <c r="M13" s="333"/>
      <c r="N13" s="24">
        <v>0</v>
      </c>
      <c r="O13" s="48">
        <f t="shared" ref="O13:O17" si="3">IF($E$5="Ano",0,IF(ISNUMBER(N13),IF(N13&lt;12,0,N13),0))</f>
        <v>0</v>
      </c>
      <c r="P13" s="49">
        <f t="shared" si="0"/>
        <v>0</v>
      </c>
      <c r="Q13" s="50"/>
      <c r="R13" s="51"/>
      <c r="S13" s="52">
        <f>O13*1/24</f>
        <v>0</v>
      </c>
      <c r="T13" s="53"/>
      <c r="U13" s="53"/>
      <c r="V13" s="54"/>
      <c r="W13" s="51">
        <f>IF($O13&lt;&gt;0,1,0)</f>
        <v>0</v>
      </c>
      <c r="X13" s="53">
        <f>IF($O13&lt;&gt;0,"XXX",0)</f>
        <v>0</v>
      </c>
      <c r="Y13" s="53">
        <f t="shared" si="1"/>
        <v>0</v>
      </c>
      <c r="Z13" s="53">
        <f t="shared" si="1"/>
        <v>0</v>
      </c>
      <c r="AA13" s="54"/>
      <c r="AB13" s="51"/>
      <c r="AC13" s="50"/>
      <c r="AD13" s="55">
        <v>28035</v>
      </c>
    </row>
    <row r="14" spans="2:30" s="41" customFormat="1" ht="30.95" hidden="1" customHeight="1" x14ac:dyDescent="0.25">
      <c r="B14" s="42"/>
      <c r="C14" s="159"/>
      <c r="D14" s="159"/>
      <c r="E14" s="159"/>
      <c r="F14" s="159"/>
      <c r="G14" s="159"/>
      <c r="H14" s="44"/>
      <c r="I14" s="44"/>
      <c r="J14" s="44"/>
      <c r="K14" s="160"/>
      <c r="L14" s="159"/>
      <c r="M14" s="161"/>
      <c r="N14" s="47"/>
      <c r="O14" s="48"/>
      <c r="P14" s="49"/>
      <c r="Q14" s="50"/>
      <c r="R14" s="51"/>
      <c r="S14" s="52"/>
      <c r="T14" s="53"/>
      <c r="U14" s="53"/>
      <c r="V14" s="54"/>
      <c r="W14" s="51"/>
      <c r="X14" s="53"/>
      <c r="Y14" s="53"/>
      <c r="Z14" s="53"/>
      <c r="AA14" s="54"/>
      <c r="AB14" s="51"/>
      <c r="AC14" s="50"/>
      <c r="AD14" s="55"/>
    </row>
    <row r="15" spans="2:30" s="41" customFormat="1" ht="30.95" hidden="1" customHeight="1" x14ac:dyDescent="0.25">
      <c r="B15" s="42" t="s">
        <v>53</v>
      </c>
      <c r="C15" s="324" t="s">
        <v>33</v>
      </c>
      <c r="D15" s="324"/>
      <c r="E15" s="324"/>
      <c r="F15" s="324"/>
      <c r="G15" s="324"/>
      <c r="H15" s="44"/>
      <c r="I15" s="44"/>
      <c r="J15" s="44" t="b">
        <f t="shared" si="2"/>
        <v>1</v>
      </c>
      <c r="K15" s="332" t="s">
        <v>139</v>
      </c>
      <c r="L15" s="324"/>
      <c r="M15" s="333"/>
      <c r="N15" s="24">
        <v>0</v>
      </c>
      <c r="O15" s="48">
        <f t="shared" si="3"/>
        <v>0</v>
      </c>
      <c r="P15" s="49">
        <f t="shared" si="0"/>
        <v>0</v>
      </c>
      <c r="Q15" s="50"/>
      <c r="R15" s="51"/>
      <c r="S15" s="52">
        <f>O15*1/24</f>
        <v>0</v>
      </c>
      <c r="T15" s="53"/>
      <c r="U15" s="53"/>
      <c r="V15" s="54"/>
      <c r="W15" s="51">
        <f>IF($O15&lt;&gt;0,1,0)</f>
        <v>0</v>
      </c>
      <c r="X15" s="53">
        <f>IF($O15&lt;&gt;0,"XXX",0)</f>
        <v>0</v>
      </c>
      <c r="Y15" s="53">
        <f t="shared" ref="Y15:Z15" si="4">IF($O15&lt;&gt;0,"XXX",0)</f>
        <v>0</v>
      </c>
      <c r="Z15" s="53">
        <f t="shared" si="4"/>
        <v>0</v>
      </c>
      <c r="AA15" s="54"/>
      <c r="AB15" s="51"/>
      <c r="AC15" s="50"/>
      <c r="AD15" s="55">
        <v>28035</v>
      </c>
    </row>
    <row r="16" spans="2:30" s="41" customFormat="1" ht="30.95" hidden="1" customHeight="1" x14ac:dyDescent="0.25">
      <c r="B16" s="42"/>
      <c r="C16" s="159"/>
      <c r="D16" s="159"/>
      <c r="E16" s="159"/>
      <c r="F16" s="159"/>
      <c r="G16" s="159"/>
      <c r="H16" s="44"/>
      <c r="I16" s="44"/>
      <c r="J16" s="44"/>
      <c r="K16" s="160"/>
      <c r="L16" s="159"/>
      <c r="M16" s="161"/>
      <c r="N16" s="47"/>
      <c r="O16" s="48"/>
      <c r="P16" s="49"/>
      <c r="Q16" s="50"/>
      <c r="R16" s="51"/>
      <c r="S16" s="52"/>
      <c r="T16" s="53"/>
      <c r="U16" s="53"/>
      <c r="V16" s="54"/>
      <c r="W16" s="51"/>
      <c r="X16" s="53"/>
      <c r="Y16" s="53"/>
      <c r="Z16" s="53"/>
      <c r="AA16" s="54"/>
      <c r="AB16" s="51"/>
      <c r="AC16" s="50"/>
      <c r="AD16" s="55"/>
    </row>
    <row r="17" spans="2:30" s="41" customFormat="1" ht="30.95" hidden="1" customHeight="1" x14ac:dyDescent="0.25">
      <c r="B17" s="42" t="s">
        <v>54</v>
      </c>
      <c r="C17" s="324" t="s">
        <v>34</v>
      </c>
      <c r="D17" s="324"/>
      <c r="E17" s="324"/>
      <c r="F17" s="324"/>
      <c r="G17" s="324"/>
      <c r="H17" s="44"/>
      <c r="I17" s="44"/>
      <c r="J17" s="44" t="b">
        <f t="shared" si="2"/>
        <v>1</v>
      </c>
      <c r="K17" s="332" t="s">
        <v>140</v>
      </c>
      <c r="L17" s="324"/>
      <c r="M17" s="333"/>
      <c r="N17" s="24">
        <v>0</v>
      </c>
      <c r="O17" s="48">
        <f t="shared" si="3"/>
        <v>0</v>
      </c>
      <c r="P17" s="49">
        <f t="shared" si="0"/>
        <v>0</v>
      </c>
      <c r="Q17" s="50"/>
      <c r="R17" s="51"/>
      <c r="S17" s="52">
        <f>O17*1/24</f>
        <v>0</v>
      </c>
      <c r="T17" s="53"/>
      <c r="U17" s="53"/>
      <c r="V17" s="54"/>
      <c r="W17" s="51">
        <f>IF($O17&lt;&gt;0,1,0)</f>
        <v>0</v>
      </c>
      <c r="X17" s="53">
        <f>IF($O17&lt;&gt;0,"XXX",0)</f>
        <v>0</v>
      </c>
      <c r="Y17" s="53">
        <f t="shared" ref="Y17:Z17" si="5">IF($O17&lt;&gt;0,"XXX",0)</f>
        <v>0</v>
      </c>
      <c r="Z17" s="53">
        <f t="shared" si="5"/>
        <v>0</v>
      </c>
      <c r="AA17" s="54"/>
      <c r="AB17" s="51"/>
      <c r="AC17" s="50"/>
      <c r="AD17" s="55">
        <v>4695</v>
      </c>
    </row>
    <row r="18" spans="2:30" s="41" customFormat="1" ht="30.95" hidden="1" customHeight="1" x14ac:dyDescent="0.25">
      <c r="B18" s="42"/>
      <c r="C18" s="159"/>
      <c r="D18" s="159"/>
      <c r="E18" s="159"/>
      <c r="F18" s="159"/>
      <c r="G18" s="159"/>
      <c r="H18" s="44"/>
      <c r="I18" s="44"/>
      <c r="J18" s="44"/>
      <c r="K18" s="160"/>
      <c r="L18" s="159"/>
      <c r="M18" s="161"/>
      <c r="N18" s="47"/>
      <c r="O18" s="48"/>
      <c r="P18" s="49"/>
      <c r="Q18" s="50"/>
      <c r="R18" s="51"/>
      <c r="S18" s="52"/>
      <c r="T18" s="53"/>
      <c r="U18" s="53"/>
      <c r="V18" s="54"/>
      <c r="W18" s="51"/>
      <c r="X18" s="53"/>
      <c r="Y18" s="53"/>
      <c r="Z18" s="53"/>
      <c r="AA18" s="54"/>
      <c r="AB18" s="51"/>
      <c r="AC18" s="50"/>
      <c r="AD18" s="55"/>
    </row>
    <row r="19" spans="2:30" s="41" customFormat="1" ht="30.95" hidden="1" customHeight="1" x14ac:dyDescent="0.25">
      <c r="B19" s="42" t="s">
        <v>55</v>
      </c>
      <c r="C19" s="324" t="s">
        <v>2</v>
      </c>
      <c r="D19" s="324"/>
      <c r="E19" s="324"/>
      <c r="F19" s="324"/>
      <c r="G19" s="324"/>
      <c r="H19" s="44"/>
      <c r="I19" s="44"/>
      <c r="J19" s="44" t="b">
        <f t="shared" si="2"/>
        <v>1</v>
      </c>
      <c r="K19" s="332" t="s">
        <v>141</v>
      </c>
      <c r="L19" s="324"/>
      <c r="M19" s="333"/>
      <c r="N19" s="24">
        <v>0</v>
      </c>
      <c r="O19" s="48">
        <f>IF($E$5="Ano",0,IF(ISNUMBER(N19),N19,0))</f>
        <v>0</v>
      </c>
      <c r="P19" s="49">
        <f t="shared" si="0"/>
        <v>0</v>
      </c>
      <c r="Q19" s="50"/>
      <c r="R19" s="51"/>
      <c r="S19" s="52">
        <f>O19*1/24</f>
        <v>0</v>
      </c>
      <c r="T19" s="53"/>
      <c r="U19" s="53"/>
      <c r="V19" s="54"/>
      <c r="W19" s="51">
        <f>IF($O19&lt;&gt;0,1,0)</f>
        <v>0</v>
      </c>
      <c r="X19" s="53">
        <f>IF($O19&lt;&gt;0,"XXX",0)</f>
        <v>0</v>
      </c>
      <c r="Y19" s="53">
        <f t="shared" ref="Y19:Z19" si="6">IF($O19&lt;&gt;0,"XXX",0)</f>
        <v>0</v>
      </c>
      <c r="Z19" s="53">
        <f t="shared" si="6"/>
        <v>0</v>
      </c>
      <c r="AA19" s="54"/>
      <c r="AB19" s="51"/>
      <c r="AC19" s="50"/>
      <c r="AD19" s="55">
        <v>16135</v>
      </c>
    </row>
    <row r="20" spans="2:30" s="41" customFormat="1" ht="30.95" hidden="1" customHeight="1" x14ac:dyDescent="0.25">
      <c r="B20" s="42"/>
      <c r="C20" s="159"/>
      <c r="D20" s="159"/>
      <c r="E20" s="159"/>
      <c r="F20" s="159"/>
      <c r="G20" s="159"/>
      <c r="H20" s="44"/>
      <c r="I20" s="44"/>
      <c r="J20" s="44"/>
      <c r="K20" s="160"/>
      <c r="L20" s="159"/>
      <c r="M20" s="161"/>
      <c r="N20" s="47"/>
      <c r="O20" s="48"/>
      <c r="P20" s="49"/>
      <c r="Q20" s="50"/>
      <c r="R20" s="51"/>
      <c r="S20" s="52"/>
      <c r="T20" s="53"/>
      <c r="U20" s="53"/>
      <c r="V20" s="54"/>
      <c r="W20" s="51"/>
      <c r="X20" s="53"/>
      <c r="Y20" s="53"/>
      <c r="Z20" s="53"/>
      <c r="AA20" s="54"/>
      <c r="AB20" s="51"/>
      <c r="AC20" s="50"/>
      <c r="AD20" s="55"/>
    </row>
    <row r="21" spans="2:30" s="41" customFormat="1" ht="30.95" hidden="1" customHeight="1" x14ac:dyDescent="0.25">
      <c r="B21" s="42" t="s">
        <v>56</v>
      </c>
      <c r="C21" s="324" t="s">
        <v>35</v>
      </c>
      <c r="D21" s="324"/>
      <c r="E21" s="324"/>
      <c r="F21" s="324"/>
      <c r="G21" s="324"/>
      <c r="H21" s="44"/>
      <c r="I21" s="44"/>
      <c r="J21" s="44" t="b">
        <f t="shared" si="2"/>
        <v>1</v>
      </c>
      <c r="K21" s="332" t="s">
        <v>116</v>
      </c>
      <c r="L21" s="324"/>
      <c r="M21" s="333"/>
      <c r="N21" s="24">
        <v>0</v>
      </c>
      <c r="O21" s="48">
        <f t="shared" ref="O21:O37" si="7">IF(ISNUMBER(N21),N21,0)</f>
        <v>0</v>
      </c>
      <c r="P21" s="49">
        <f t="shared" si="0"/>
        <v>0</v>
      </c>
      <c r="Q21" s="50"/>
      <c r="R21" s="56">
        <f>O21</f>
        <v>0</v>
      </c>
      <c r="S21" s="53"/>
      <c r="T21" s="53"/>
      <c r="U21" s="53"/>
      <c r="V21" s="54"/>
      <c r="W21" s="51"/>
      <c r="X21" s="53"/>
      <c r="Y21" s="53"/>
      <c r="Z21" s="53"/>
      <c r="AA21" s="53">
        <f>R21</f>
        <v>0</v>
      </c>
      <c r="AB21" s="51">
        <f>AA21</f>
        <v>0</v>
      </c>
      <c r="AC21" s="50"/>
      <c r="AD21" s="55">
        <v>16880</v>
      </c>
    </row>
    <row r="22" spans="2:30" s="41" customFormat="1" ht="30.95" hidden="1" customHeight="1" x14ac:dyDescent="0.25">
      <c r="B22" s="42"/>
      <c r="C22" s="159"/>
      <c r="D22" s="159"/>
      <c r="E22" s="159"/>
      <c r="F22" s="159"/>
      <c r="G22" s="159"/>
      <c r="H22" s="44"/>
      <c r="I22" s="44"/>
      <c r="J22" s="44"/>
      <c r="K22" s="160"/>
      <c r="L22" s="159"/>
      <c r="M22" s="161"/>
      <c r="N22" s="47"/>
      <c r="O22" s="48"/>
      <c r="P22" s="49"/>
      <c r="Q22" s="50"/>
      <c r="R22" s="56"/>
      <c r="S22" s="53"/>
      <c r="T22" s="53"/>
      <c r="U22" s="53"/>
      <c r="V22" s="54"/>
      <c r="W22" s="51"/>
      <c r="X22" s="53"/>
      <c r="Y22" s="53"/>
      <c r="Z22" s="53"/>
      <c r="AA22" s="53"/>
      <c r="AB22" s="51"/>
      <c r="AC22" s="50"/>
      <c r="AD22" s="55"/>
    </row>
    <row r="23" spans="2:30" s="41" customFormat="1" ht="30.95" hidden="1" customHeight="1" x14ac:dyDescent="0.25">
      <c r="B23" s="42" t="s">
        <v>57</v>
      </c>
      <c r="C23" s="324" t="s">
        <v>36</v>
      </c>
      <c r="D23" s="324"/>
      <c r="E23" s="324"/>
      <c r="F23" s="324"/>
      <c r="G23" s="324"/>
      <c r="H23" s="44"/>
      <c r="I23" s="44"/>
      <c r="J23" s="44" t="b">
        <f t="shared" si="2"/>
        <v>1</v>
      </c>
      <c r="K23" s="332" t="s">
        <v>117</v>
      </c>
      <c r="L23" s="324"/>
      <c r="M23" s="333"/>
      <c r="N23" s="24">
        <v>0</v>
      </c>
      <c r="O23" s="48">
        <f t="shared" si="7"/>
        <v>0</v>
      </c>
      <c r="P23" s="49">
        <f t="shared" si="0"/>
        <v>0</v>
      </c>
      <c r="Q23" s="50"/>
      <c r="R23" s="56">
        <f>O23</f>
        <v>0</v>
      </c>
      <c r="S23" s="53"/>
      <c r="T23" s="53"/>
      <c r="U23" s="53"/>
      <c r="V23" s="54"/>
      <c r="W23" s="51"/>
      <c r="X23" s="53"/>
      <c r="Y23" s="53"/>
      <c r="Z23" s="53"/>
      <c r="AA23" s="53">
        <f>R23/2</f>
        <v>0</v>
      </c>
      <c r="AB23" s="51">
        <f>AA23</f>
        <v>0</v>
      </c>
      <c r="AC23" s="50"/>
      <c r="AD23" s="55">
        <v>6752</v>
      </c>
    </row>
    <row r="24" spans="2:30" s="41" customFormat="1" ht="30.95" hidden="1" customHeight="1" x14ac:dyDescent="0.25">
      <c r="B24" s="42"/>
      <c r="C24" s="159"/>
      <c r="D24" s="159"/>
      <c r="E24" s="159"/>
      <c r="F24" s="159"/>
      <c r="G24" s="159"/>
      <c r="H24" s="44"/>
      <c r="I24" s="44"/>
      <c r="J24" s="44"/>
      <c r="K24" s="160"/>
      <c r="L24" s="159"/>
      <c r="M24" s="161"/>
      <c r="N24" s="47"/>
      <c r="O24" s="48"/>
      <c r="P24" s="49"/>
      <c r="Q24" s="50"/>
      <c r="R24" s="56"/>
      <c r="S24" s="53"/>
      <c r="T24" s="53"/>
      <c r="U24" s="53"/>
      <c r="V24" s="54"/>
      <c r="W24" s="51"/>
      <c r="X24" s="53"/>
      <c r="Y24" s="53"/>
      <c r="Z24" s="53"/>
      <c r="AA24" s="53"/>
      <c r="AB24" s="51"/>
      <c r="AC24" s="50"/>
      <c r="AD24" s="55"/>
    </row>
    <row r="25" spans="2:30" s="41" customFormat="1" ht="30.95" hidden="1" customHeight="1" x14ac:dyDescent="0.25">
      <c r="B25" s="42" t="s">
        <v>58</v>
      </c>
      <c r="C25" s="324" t="s">
        <v>150</v>
      </c>
      <c r="D25" s="324"/>
      <c r="E25" s="324"/>
      <c r="F25" s="324"/>
      <c r="G25" s="324"/>
      <c r="H25" s="44"/>
      <c r="I25" s="44"/>
      <c r="J25" s="44" t="b">
        <f t="shared" si="2"/>
        <v>1</v>
      </c>
      <c r="K25" s="332" t="s">
        <v>157</v>
      </c>
      <c r="L25" s="324"/>
      <c r="M25" s="333"/>
      <c r="N25" s="24">
        <v>0</v>
      </c>
      <c r="O25" s="48">
        <f t="shared" si="7"/>
        <v>0</v>
      </c>
      <c r="P25" s="49">
        <f t="shared" si="0"/>
        <v>0</v>
      </c>
      <c r="Q25" s="50"/>
      <c r="R25" s="56">
        <f>O25</f>
        <v>0</v>
      </c>
      <c r="S25" s="53"/>
      <c r="T25" s="53"/>
      <c r="U25" s="53"/>
      <c r="V25" s="54"/>
      <c r="W25" s="51"/>
      <c r="X25" s="53"/>
      <c r="Y25" s="53"/>
      <c r="Z25" s="53"/>
      <c r="AA25" s="53">
        <f>R25/2</f>
        <v>0</v>
      </c>
      <c r="AB25" s="51">
        <f>AA25</f>
        <v>0</v>
      </c>
      <c r="AC25" s="50"/>
      <c r="AD25" s="55">
        <v>6752</v>
      </c>
    </row>
    <row r="26" spans="2:30" s="41" customFormat="1" ht="30.95" hidden="1" customHeight="1" x14ac:dyDescent="0.25">
      <c r="B26" s="42"/>
      <c r="C26" s="159"/>
      <c r="D26" s="159"/>
      <c r="E26" s="159"/>
      <c r="F26" s="159"/>
      <c r="G26" s="159"/>
      <c r="H26" s="44"/>
      <c r="I26" s="44"/>
      <c r="J26" s="44"/>
      <c r="K26" s="160"/>
      <c r="L26" s="159"/>
      <c r="M26" s="161"/>
      <c r="N26" s="47"/>
      <c r="O26" s="48"/>
      <c r="P26" s="49"/>
      <c r="Q26" s="50"/>
      <c r="R26" s="56"/>
      <c r="S26" s="53"/>
      <c r="T26" s="53"/>
      <c r="U26" s="53"/>
      <c r="V26" s="54"/>
      <c r="W26" s="51"/>
      <c r="X26" s="53"/>
      <c r="Y26" s="53"/>
      <c r="Z26" s="53"/>
      <c r="AA26" s="53"/>
      <c r="AB26" s="51"/>
      <c r="AC26" s="50"/>
      <c r="AD26" s="55"/>
    </row>
    <row r="27" spans="2:30" s="41" customFormat="1" ht="30.95" hidden="1" customHeight="1" x14ac:dyDescent="0.25">
      <c r="B27" s="42" t="s">
        <v>59</v>
      </c>
      <c r="C27" s="324" t="s">
        <v>11</v>
      </c>
      <c r="D27" s="324"/>
      <c r="E27" s="324"/>
      <c r="F27" s="324"/>
      <c r="G27" s="324"/>
      <c r="H27" s="44"/>
      <c r="I27" s="44"/>
      <c r="J27" s="44" t="b">
        <f t="shared" si="2"/>
        <v>1</v>
      </c>
      <c r="K27" s="332" t="s">
        <v>118</v>
      </c>
      <c r="L27" s="324"/>
      <c r="M27" s="333"/>
      <c r="N27" s="24">
        <v>0</v>
      </c>
      <c r="O27" s="48">
        <f t="shared" si="7"/>
        <v>0</v>
      </c>
      <c r="P27" s="49">
        <f t="shared" si="0"/>
        <v>0</v>
      </c>
      <c r="Q27" s="50"/>
      <c r="R27" s="56">
        <f>O27</f>
        <v>0</v>
      </c>
      <c r="S27" s="52"/>
      <c r="T27" s="52"/>
      <c r="U27" s="53"/>
      <c r="V27" s="54"/>
      <c r="W27" s="51"/>
      <c r="X27" s="53"/>
      <c r="Y27" s="53"/>
      <c r="Z27" s="53"/>
      <c r="AA27" s="53">
        <f t="shared" ref="AA27:AA35" si="8">R27</f>
        <v>0</v>
      </c>
      <c r="AB27" s="51">
        <f>AA27</f>
        <v>0</v>
      </c>
      <c r="AC27" s="50"/>
      <c r="AD27" s="55">
        <v>10128</v>
      </c>
    </row>
    <row r="28" spans="2:30" s="41" customFormat="1" ht="30.95" hidden="1" customHeight="1" x14ac:dyDescent="0.25">
      <c r="B28" s="42"/>
      <c r="C28" s="159"/>
      <c r="D28" s="159"/>
      <c r="E28" s="159"/>
      <c r="F28" s="159"/>
      <c r="G28" s="159"/>
      <c r="H28" s="44"/>
      <c r="I28" s="44"/>
      <c r="J28" s="44"/>
      <c r="K28" s="160"/>
      <c r="L28" s="159"/>
      <c r="M28" s="161"/>
      <c r="N28" s="47"/>
      <c r="O28" s="48"/>
      <c r="P28" s="49"/>
      <c r="Q28" s="50"/>
      <c r="R28" s="56"/>
      <c r="S28" s="52"/>
      <c r="T28" s="52"/>
      <c r="U28" s="53"/>
      <c r="V28" s="54"/>
      <c r="W28" s="51"/>
      <c r="X28" s="53"/>
      <c r="Y28" s="53"/>
      <c r="Z28" s="53"/>
      <c r="AA28" s="54"/>
      <c r="AB28" s="51"/>
      <c r="AC28" s="50"/>
      <c r="AD28" s="55"/>
    </row>
    <row r="29" spans="2:30" s="41" customFormat="1" ht="30.95" hidden="1" customHeight="1" x14ac:dyDescent="0.25">
      <c r="B29" s="42" t="s">
        <v>60</v>
      </c>
      <c r="C29" s="324" t="s">
        <v>7</v>
      </c>
      <c r="D29" s="324"/>
      <c r="E29" s="324"/>
      <c r="F29" s="324"/>
      <c r="G29" s="324"/>
      <c r="H29" s="44"/>
      <c r="I29" s="44"/>
      <c r="J29" s="44" t="b">
        <f t="shared" si="2"/>
        <v>1</v>
      </c>
      <c r="K29" s="410" t="s">
        <v>144</v>
      </c>
      <c r="L29" s="411"/>
      <c r="M29" s="412"/>
      <c r="N29" s="24">
        <v>0</v>
      </c>
      <c r="O29" s="48">
        <f t="shared" si="7"/>
        <v>0</v>
      </c>
      <c r="P29" s="49">
        <f t="shared" si="0"/>
        <v>0</v>
      </c>
      <c r="Q29" s="50"/>
      <c r="R29" s="56"/>
      <c r="S29" s="52"/>
      <c r="T29" s="52">
        <f>O29</f>
        <v>0</v>
      </c>
      <c r="U29" s="53"/>
      <c r="V29" s="54"/>
      <c r="W29" s="51">
        <f>IF($O29&lt;&gt;0,1,0)</f>
        <v>0</v>
      </c>
      <c r="X29" s="53">
        <f>IF($O29&lt;&gt;0,"XXX",0)</f>
        <v>0</v>
      </c>
      <c r="Y29" s="53">
        <f t="shared" ref="Y29:Z29" si="9">IF($O29&lt;&gt;0,"XXX",0)</f>
        <v>0</v>
      </c>
      <c r="Z29" s="53">
        <f t="shared" si="9"/>
        <v>0</v>
      </c>
      <c r="AA29" s="54"/>
      <c r="AB29" s="51"/>
      <c r="AC29" s="50"/>
      <c r="AD29" s="55">
        <v>29698</v>
      </c>
    </row>
    <row r="30" spans="2:30" s="41" customFormat="1" ht="30.95" hidden="1" customHeight="1" x14ac:dyDescent="0.25">
      <c r="B30" s="42"/>
      <c r="C30" s="159"/>
      <c r="D30" s="159"/>
      <c r="E30" s="159"/>
      <c r="F30" s="159"/>
      <c r="G30" s="159"/>
      <c r="H30" s="44"/>
      <c r="I30" s="44"/>
      <c r="J30" s="44"/>
      <c r="K30" s="162"/>
      <c r="L30" s="163"/>
      <c r="M30" s="164"/>
      <c r="N30" s="47"/>
      <c r="O30" s="48"/>
      <c r="P30" s="49"/>
      <c r="Q30" s="50"/>
      <c r="R30" s="56"/>
      <c r="S30" s="52"/>
      <c r="T30" s="52"/>
      <c r="U30" s="53"/>
      <c r="V30" s="54"/>
      <c r="W30" s="51"/>
      <c r="X30" s="53"/>
      <c r="Y30" s="53"/>
      <c r="Z30" s="53"/>
      <c r="AA30" s="54"/>
      <c r="AB30" s="51"/>
      <c r="AC30" s="50"/>
      <c r="AD30" s="55"/>
    </row>
    <row r="31" spans="2:30" s="41" customFormat="1" ht="30.95" hidden="1" customHeight="1" x14ac:dyDescent="0.25">
      <c r="B31" s="42" t="s">
        <v>61</v>
      </c>
      <c r="C31" s="324" t="s">
        <v>37</v>
      </c>
      <c r="D31" s="324"/>
      <c r="E31" s="324"/>
      <c r="F31" s="324"/>
      <c r="G31" s="324"/>
      <c r="H31" s="44"/>
      <c r="I31" s="44"/>
      <c r="J31" s="44" t="b">
        <f t="shared" si="2"/>
        <v>1</v>
      </c>
      <c r="K31" s="332" t="s">
        <v>145</v>
      </c>
      <c r="L31" s="324"/>
      <c r="M31" s="333"/>
      <c r="N31" s="24">
        <v>0</v>
      </c>
      <c r="O31" s="48">
        <f t="shared" si="7"/>
        <v>0</v>
      </c>
      <c r="P31" s="49">
        <f t="shared" si="0"/>
        <v>0</v>
      </c>
      <c r="Q31" s="50"/>
      <c r="R31" s="56">
        <f>O31*2</f>
        <v>0</v>
      </c>
      <c r="S31" s="52"/>
      <c r="T31" s="52"/>
      <c r="U31" s="53"/>
      <c r="V31" s="54"/>
      <c r="W31" s="51"/>
      <c r="X31" s="53"/>
      <c r="Y31" s="53"/>
      <c r="Z31" s="53"/>
      <c r="AA31" s="53">
        <f>R31/2</f>
        <v>0</v>
      </c>
      <c r="AB31" s="51">
        <f>AA31</f>
        <v>0</v>
      </c>
      <c r="AC31" s="50"/>
      <c r="AD31" s="55">
        <v>8492</v>
      </c>
    </row>
    <row r="32" spans="2:30" s="41" customFormat="1" ht="30.95" hidden="1" customHeight="1" x14ac:dyDescent="0.25">
      <c r="B32" s="42"/>
      <c r="C32" s="159"/>
      <c r="D32" s="159"/>
      <c r="E32" s="159"/>
      <c r="F32" s="159"/>
      <c r="G32" s="159"/>
      <c r="H32" s="44"/>
      <c r="I32" s="44"/>
      <c r="J32" s="44"/>
      <c r="K32" s="162"/>
      <c r="L32" s="163"/>
      <c r="M32" s="164"/>
      <c r="N32" s="47"/>
      <c r="O32" s="48"/>
      <c r="P32" s="49"/>
      <c r="Q32" s="50"/>
      <c r="R32" s="56"/>
      <c r="S32" s="52"/>
      <c r="T32" s="52"/>
      <c r="U32" s="53"/>
      <c r="V32" s="54"/>
      <c r="W32" s="51"/>
      <c r="X32" s="53"/>
      <c r="Y32" s="53"/>
      <c r="Z32" s="53"/>
      <c r="AA32" s="53"/>
      <c r="AB32" s="51"/>
      <c r="AC32" s="50"/>
      <c r="AD32" s="55"/>
    </row>
    <row r="33" spans="2:30" s="41" customFormat="1" ht="30.95" hidden="1" customHeight="1" x14ac:dyDescent="0.25">
      <c r="B33" s="42" t="s">
        <v>62</v>
      </c>
      <c r="C33" s="324" t="s">
        <v>38</v>
      </c>
      <c r="D33" s="324"/>
      <c r="E33" s="324"/>
      <c r="F33" s="324"/>
      <c r="G33" s="324"/>
      <c r="H33" s="44"/>
      <c r="I33" s="44"/>
      <c r="J33" s="44" t="b">
        <f t="shared" si="2"/>
        <v>1</v>
      </c>
      <c r="K33" s="410" t="s">
        <v>142</v>
      </c>
      <c r="L33" s="411"/>
      <c r="M33" s="412"/>
      <c r="N33" s="24">
        <v>0</v>
      </c>
      <c r="O33" s="48">
        <f>IF($E$5="Ano",0,IF(ISNUMBER(N33),N33,0))</f>
        <v>0</v>
      </c>
      <c r="P33" s="49">
        <f t="shared" si="0"/>
        <v>0</v>
      </c>
      <c r="Q33" s="50"/>
      <c r="R33" s="56">
        <f>O33</f>
        <v>0</v>
      </c>
      <c r="S33" s="52"/>
      <c r="T33" s="52"/>
      <c r="U33" s="53"/>
      <c r="V33" s="54"/>
      <c r="W33" s="51"/>
      <c r="X33" s="53"/>
      <c r="Y33" s="53"/>
      <c r="Z33" s="53"/>
      <c r="AA33" s="53">
        <f t="shared" si="8"/>
        <v>0</v>
      </c>
      <c r="AB33" s="51">
        <f>AA33</f>
        <v>0</v>
      </c>
      <c r="AC33" s="50"/>
      <c r="AD33" s="55">
        <v>25320</v>
      </c>
    </row>
    <row r="34" spans="2:30" s="41" customFormat="1" ht="30.95" hidden="1" customHeight="1" x14ac:dyDescent="0.25">
      <c r="B34" s="42"/>
      <c r="C34" s="159"/>
      <c r="D34" s="159"/>
      <c r="E34" s="159"/>
      <c r="F34" s="159"/>
      <c r="G34" s="159"/>
      <c r="H34" s="44"/>
      <c r="I34" s="44"/>
      <c r="J34" s="44"/>
      <c r="K34" s="162"/>
      <c r="L34" s="163"/>
      <c r="M34" s="164"/>
      <c r="N34" s="47"/>
      <c r="O34" s="48"/>
      <c r="P34" s="49"/>
      <c r="Q34" s="50"/>
      <c r="R34" s="56"/>
      <c r="S34" s="52"/>
      <c r="T34" s="52"/>
      <c r="U34" s="53"/>
      <c r="V34" s="54"/>
      <c r="W34" s="51"/>
      <c r="X34" s="53"/>
      <c r="Y34" s="53"/>
      <c r="Z34" s="53"/>
      <c r="AA34" s="53"/>
      <c r="AB34" s="51"/>
      <c r="AC34" s="50"/>
      <c r="AD34" s="55"/>
    </row>
    <row r="35" spans="2:30" s="41" customFormat="1" ht="30.95" hidden="1" customHeight="1" x14ac:dyDescent="0.25">
      <c r="B35" s="42" t="s">
        <v>63</v>
      </c>
      <c r="C35" s="324" t="s">
        <v>14</v>
      </c>
      <c r="D35" s="324"/>
      <c r="E35" s="324"/>
      <c r="F35" s="324"/>
      <c r="G35" s="324"/>
      <c r="H35" s="44"/>
      <c r="I35" s="44"/>
      <c r="J35" s="44" t="b">
        <f t="shared" si="2"/>
        <v>1</v>
      </c>
      <c r="K35" s="332" t="s">
        <v>116</v>
      </c>
      <c r="L35" s="324"/>
      <c r="M35" s="333"/>
      <c r="N35" s="24">
        <v>0</v>
      </c>
      <c r="O35" s="48">
        <f t="shared" si="7"/>
        <v>0</v>
      </c>
      <c r="P35" s="49">
        <f t="shared" si="0"/>
        <v>0</v>
      </c>
      <c r="Q35" s="50"/>
      <c r="R35" s="56">
        <f>O35</f>
        <v>0</v>
      </c>
      <c r="S35" s="52"/>
      <c r="T35" s="52"/>
      <c r="U35" s="53"/>
      <c r="V35" s="54"/>
      <c r="W35" s="51"/>
      <c r="X35" s="53"/>
      <c r="Y35" s="53"/>
      <c r="Z35" s="53"/>
      <c r="AA35" s="53">
        <f t="shared" si="8"/>
        <v>0</v>
      </c>
      <c r="AB35" s="51">
        <f>AA35</f>
        <v>0</v>
      </c>
      <c r="AC35" s="50"/>
      <c r="AD35" s="55">
        <v>16880</v>
      </c>
    </row>
    <row r="36" spans="2:30" s="41" customFormat="1" ht="30.95" hidden="1" customHeight="1" x14ac:dyDescent="0.25">
      <c r="B36" s="60"/>
      <c r="C36" s="61"/>
      <c r="D36" s="61"/>
      <c r="E36" s="61"/>
      <c r="F36" s="61"/>
      <c r="G36" s="61"/>
      <c r="H36" s="62"/>
      <c r="I36" s="62"/>
      <c r="J36" s="62"/>
      <c r="K36" s="63"/>
      <c r="L36" s="61"/>
      <c r="M36" s="64"/>
      <c r="N36" s="65"/>
      <c r="O36" s="66"/>
      <c r="P36" s="67"/>
      <c r="Q36" s="68"/>
      <c r="R36" s="69"/>
      <c r="S36" s="70"/>
      <c r="T36" s="70"/>
      <c r="U36" s="71"/>
      <c r="V36" s="72"/>
      <c r="W36" s="73"/>
      <c r="X36" s="71"/>
      <c r="Y36" s="71"/>
      <c r="Z36" s="71"/>
      <c r="AA36" s="72"/>
      <c r="AB36" s="73"/>
      <c r="AC36" s="68"/>
      <c r="AD36" s="74"/>
    </row>
    <row r="37" spans="2:30" s="41" customFormat="1" ht="30.95" hidden="1" customHeight="1" thickBot="1" x14ac:dyDescent="0.3">
      <c r="B37" s="165" t="s">
        <v>64</v>
      </c>
      <c r="C37" s="331" t="s">
        <v>16</v>
      </c>
      <c r="D37" s="331"/>
      <c r="E37" s="331"/>
      <c r="F37" s="331"/>
      <c r="G37" s="331"/>
      <c r="H37" s="166"/>
      <c r="I37" s="166"/>
      <c r="J37" s="166" t="b">
        <f t="shared" si="2"/>
        <v>1</v>
      </c>
      <c r="K37" s="359" t="s">
        <v>149</v>
      </c>
      <c r="L37" s="360"/>
      <c r="M37" s="361"/>
      <c r="N37" s="25">
        <v>0</v>
      </c>
      <c r="O37" s="167">
        <f t="shared" si="7"/>
        <v>0</v>
      </c>
      <c r="P37" s="168">
        <f t="shared" si="0"/>
        <v>0</v>
      </c>
      <c r="Q37" s="169"/>
      <c r="R37" s="170"/>
      <c r="S37" s="171"/>
      <c r="T37" s="171"/>
      <c r="U37" s="171">
        <f>O37</f>
        <v>0</v>
      </c>
      <c r="V37" s="172"/>
      <c r="W37" s="173">
        <f>IF($O37&lt;&gt;0,1,0)</f>
        <v>0</v>
      </c>
      <c r="X37" s="174">
        <f>IF($O37&lt;&gt;0,"XXX",0)</f>
        <v>0</v>
      </c>
      <c r="Y37" s="174">
        <f t="shared" ref="Y37:Z37" si="10">IF($O37&lt;&gt;0,"XXX",0)</f>
        <v>0</v>
      </c>
      <c r="Z37" s="174">
        <f t="shared" si="10"/>
        <v>0</v>
      </c>
      <c r="AA37" s="172"/>
      <c r="AB37" s="173"/>
      <c r="AC37" s="169"/>
      <c r="AD37" s="175">
        <v>22056</v>
      </c>
    </row>
    <row r="38" spans="2:30" s="41" customFormat="1" ht="27" hidden="1" customHeight="1" thickBot="1" x14ac:dyDescent="0.3">
      <c r="B38" s="362" t="s">
        <v>79</v>
      </c>
      <c r="C38" s="36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63"/>
      <c r="O38" s="131">
        <f>G5-P38</f>
        <v>0</v>
      </c>
      <c r="P38" s="132">
        <f>SUM(P11:P37)</f>
        <v>0</v>
      </c>
      <c r="Q38" s="133">
        <f>IF(SUM($W$11:$W$37)&lt;&gt;0,1,0)</f>
        <v>0</v>
      </c>
      <c r="R38" s="134">
        <v>54000</v>
      </c>
      <c r="S38" s="135">
        <v>50501</v>
      </c>
      <c r="T38" s="135">
        <v>52601</v>
      </c>
      <c r="U38" s="135">
        <v>52602</v>
      </c>
      <c r="V38" s="136">
        <v>51212</v>
      </c>
      <c r="W38" s="134">
        <v>51010</v>
      </c>
      <c r="X38" s="135">
        <v>51610</v>
      </c>
      <c r="Y38" s="135">
        <v>51710</v>
      </c>
      <c r="Z38" s="135">
        <v>51510</v>
      </c>
      <c r="AA38" s="136">
        <v>52510</v>
      </c>
      <c r="AB38" s="134">
        <v>60000</v>
      </c>
      <c r="AC38" s="133"/>
      <c r="AD38" s="137" t="str">
        <f>IF(OR(P38&lt;F5,P38&gt;G5),"hodnota není v limitu","zbývá"&amp;" "&amp;$O$38)</f>
        <v>zbývá 0</v>
      </c>
    </row>
    <row r="39" spans="2:30" s="41" customFormat="1" ht="30.95" customHeight="1" x14ac:dyDescent="0.25">
      <c r="B39" s="176" t="s">
        <v>1</v>
      </c>
      <c r="C39" s="322" t="s">
        <v>39</v>
      </c>
      <c r="D39" s="322"/>
      <c r="E39" s="322"/>
      <c r="F39" s="322"/>
      <c r="G39" s="322"/>
      <c r="H39" s="177"/>
      <c r="I39" s="177"/>
      <c r="J39" s="177" t="b">
        <f t="shared" si="2"/>
        <v>1</v>
      </c>
      <c r="K39" s="357" t="s">
        <v>139</v>
      </c>
      <c r="L39" s="322"/>
      <c r="M39" s="358"/>
      <c r="N39" s="23">
        <v>0</v>
      </c>
      <c r="O39" s="151">
        <f>IF($E$6="Ano",0,IF(ISNUMBER(N39),IF(N39&lt;12,0,N39),0))</f>
        <v>0</v>
      </c>
      <c r="P39" s="178">
        <f t="shared" ref="P39:P81" si="11">AD39*O39</f>
        <v>0</v>
      </c>
      <c r="Q39" s="179"/>
      <c r="R39" s="180"/>
      <c r="S39" s="181">
        <f>O39*1/24</f>
        <v>0</v>
      </c>
      <c r="T39" s="181"/>
      <c r="U39" s="182"/>
      <c r="V39" s="183"/>
      <c r="W39" s="184">
        <f>IF($O39&lt;&gt;0,1,0)</f>
        <v>0</v>
      </c>
      <c r="X39" s="182">
        <f>IF($O39&lt;&gt;0,"XXX",0)</f>
        <v>0</v>
      </c>
      <c r="Y39" s="182">
        <f t="shared" ref="Y39:Z39" si="12">IF($O39&lt;&gt;0,"XXX",0)</f>
        <v>0</v>
      </c>
      <c r="Z39" s="182">
        <f t="shared" si="12"/>
        <v>0</v>
      </c>
      <c r="AA39" s="183"/>
      <c r="AB39" s="184"/>
      <c r="AC39" s="179"/>
      <c r="AD39" s="185">
        <v>17510</v>
      </c>
    </row>
    <row r="40" spans="2:30" s="41" customFormat="1" ht="30.95" hidden="1" customHeight="1" x14ac:dyDescent="0.25">
      <c r="B40" s="75"/>
      <c r="C40" s="76"/>
      <c r="D40" s="76"/>
      <c r="E40" s="76"/>
      <c r="F40" s="76"/>
      <c r="G40" s="76"/>
      <c r="H40" s="77"/>
      <c r="I40" s="77"/>
      <c r="J40" s="77"/>
      <c r="K40" s="78"/>
      <c r="L40" s="76"/>
      <c r="M40" s="79"/>
      <c r="N40" s="80"/>
      <c r="O40" s="33"/>
      <c r="P40" s="81"/>
      <c r="Q40" s="82"/>
      <c r="R40" s="83"/>
      <c r="S40" s="84"/>
      <c r="T40" s="84"/>
      <c r="U40" s="85"/>
      <c r="V40" s="86"/>
      <c r="W40" s="87"/>
      <c r="X40" s="85"/>
      <c r="Y40" s="85"/>
      <c r="Z40" s="85"/>
      <c r="AA40" s="86"/>
      <c r="AB40" s="87"/>
      <c r="AC40" s="82"/>
      <c r="AD40" s="88"/>
    </row>
    <row r="41" spans="2:30" s="41" customFormat="1" ht="30.95" customHeight="1" x14ac:dyDescent="0.25">
      <c r="B41" s="89" t="s">
        <v>65</v>
      </c>
      <c r="C41" s="323" t="s">
        <v>40</v>
      </c>
      <c r="D41" s="323"/>
      <c r="E41" s="323"/>
      <c r="F41" s="323"/>
      <c r="G41" s="323"/>
      <c r="H41" s="91"/>
      <c r="I41" s="91"/>
      <c r="J41" s="91" t="b">
        <f t="shared" si="2"/>
        <v>1</v>
      </c>
      <c r="K41" s="343" t="s">
        <v>139</v>
      </c>
      <c r="L41" s="323"/>
      <c r="M41" s="344"/>
      <c r="N41" s="24">
        <v>0</v>
      </c>
      <c r="O41" s="48">
        <f t="shared" ref="O41:O45" si="13">IF($E$6="Ano",0,IF(ISNUMBER(N41),IF(N41&lt;12,0,N41),0))</f>
        <v>0</v>
      </c>
      <c r="P41" s="94">
        <f t="shared" si="11"/>
        <v>0</v>
      </c>
      <c r="Q41" s="95"/>
      <c r="R41" s="96"/>
      <c r="S41" s="97">
        <f>O41*1/24</f>
        <v>0</v>
      </c>
      <c r="T41" s="97"/>
      <c r="U41" s="98"/>
      <c r="V41" s="99"/>
      <c r="W41" s="100">
        <f>IF($O41&lt;&gt;0,1,0)</f>
        <v>0</v>
      </c>
      <c r="X41" s="98">
        <f>IF($O41&lt;&gt;0,"XXX",0)</f>
        <v>0</v>
      </c>
      <c r="Y41" s="98">
        <f t="shared" ref="Y41:Z41" si="14">IF($O41&lt;&gt;0,"XXX",0)</f>
        <v>0</v>
      </c>
      <c r="Z41" s="98">
        <f t="shared" si="14"/>
        <v>0</v>
      </c>
      <c r="AA41" s="99"/>
      <c r="AB41" s="100"/>
      <c r="AC41" s="95"/>
      <c r="AD41" s="101">
        <v>28035</v>
      </c>
    </row>
    <row r="42" spans="2:30" s="41" customFormat="1" ht="30.95" hidden="1" customHeight="1" x14ac:dyDescent="0.25">
      <c r="B42" s="89"/>
      <c r="C42" s="186"/>
      <c r="D42" s="186"/>
      <c r="E42" s="186"/>
      <c r="F42" s="186"/>
      <c r="G42" s="186"/>
      <c r="H42" s="91"/>
      <c r="I42" s="91"/>
      <c r="J42" s="91"/>
      <c r="K42" s="187"/>
      <c r="L42" s="186"/>
      <c r="M42" s="188"/>
      <c r="N42" s="47"/>
      <c r="O42" s="48"/>
      <c r="P42" s="94"/>
      <c r="Q42" s="95"/>
      <c r="R42" s="96"/>
      <c r="S42" s="97"/>
      <c r="T42" s="97"/>
      <c r="U42" s="98"/>
      <c r="V42" s="99"/>
      <c r="W42" s="100"/>
      <c r="X42" s="98"/>
      <c r="Y42" s="98"/>
      <c r="Z42" s="98"/>
      <c r="AA42" s="99"/>
      <c r="AB42" s="100"/>
      <c r="AC42" s="95"/>
      <c r="AD42" s="101"/>
    </row>
    <row r="43" spans="2:30" s="41" customFormat="1" ht="30.95" customHeight="1" x14ac:dyDescent="0.25">
      <c r="B43" s="89" t="s">
        <v>66</v>
      </c>
      <c r="C43" s="323" t="s">
        <v>41</v>
      </c>
      <c r="D43" s="323"/>
      <c r="E43" s="323"/>
      <c r="F43" s="323"/>
      <c r="G43" s="323"/>
      <c r="H43" s="91"/>
      <c r="I43" s="91"/>
      <c r="J43" s="91" t="b">
        <f t="shared" si="2"/>
        <v>1</v>
      </c>
      <c r="K43" s="343" t="s">
        <v>139</v>
      </c>
      <c r="L43" s="323"/>
      <c r="M43" s="344"/>
      <c r="N43" s="24">
        <v>0</v>
      </c>
      <c r="O43" s="48">
        <f t="shared" si="13"/>
        <v>0</v>
      </c>
      <c r="P43" s="94">
        <f t="shared" si="11"/>
        <v>0</v>
      </c>
      <c r="Q43" s="95"/>
      <c r="R43" s="96"/>
      <c r="S43" s="97">
        <f>O43*1/24</f>
        <v>0</v>
      </c>
      <c r="T43" s="97"/>
      <c r="U43" s="98"/>
      <c r="V43" s="99"/>
      <c r="W43" s="100">
        <f>IF($O43&lt;&gt;0,1,0)</f>
        <v>0</v>
      </c>
      <c r="X43" s="98">
        <f>IF($O43&lt;&gt;0,"XXX",0)</f>
        <v>0</v>
      </c>
      <c r="Y43" s="98">
        <f t="shared" ref="Y43:Z43" si="15">IF($O43&lt;&gt;0,"XXX",0)</f>
        <v>0</v>
      </c>
      <c r="Z43" s="98">
        <f t="shared" si="15"/>
        <v>0</v>
      </c>
      <c r="AA43" s="99"/>
      <c r="AB43" s="100"/>
      <c r="AC43" s="95"/>
      <c r="AD43" s="101">
        <v>28035</v>
      </c>
    </row>
    <row r="44" spans="2:30" s="41" customFormat="1" ht="30.95" hidden="1" customHeight="1" x14ac:dyDescent="0.25">
      <c r="B44" s="89"/>
      <c r="C44" s="186"/>
      <c r="D44" s="186"/>
      <c r="E44" s="186"/>
      <c r="F44" s="186"/>
      <c r="G44" s="186"/>
      <c r="H44" s="91"/>
      <c r="I44" s="91"/>
      <c r="J44" s="91"/>
      <c r="K44" s="187"/>
      <c r="L44" s="186"/>
      <c r="M44" s="188"/>
      <c r="N44" s="47"/>
      <c r="O44" s="48"/>
      <c r="P44" s="94"/>
      <c r="Q44" s="95"/>
      <c r="R44" s="96"/>
      <c r="S44" s="97"/>
      <c r="T44" s="97"/>
      <c r="U44" s="98"/>
      <c r="V44" s="99"/>
      <c r="W44" s="100"/>
      <c r="X44" s="98"/>
      <c r="Y44" s="98"/>
      <c r="Z44" s="98"/>
      <c r="AA44" s="99"/>
      <c r="AB44" s="100"/>
      <c r="AC44" s="95"/>
      <c r="AD44" s="101"/>
    </row>
    <row r="45" spans="2:30" s="41" customFormat="1" ht="30.95" customHeight="1" x14ac:dyDescent="0.25">
      <c r="B45" s="89" t="s">
        <v>67</v>
      </c>
      <c r="C45" s="323" t="s">
        <v>42</v>
      </c>
      <c r="D45" s="323"/>
      <c r="E45" s="323"/>
      <c r="F45" s="323"/>
      <c r="G45" s="323"/>
      <c r="H45" s="91"/>
      <c r="I45" s="91"/>
      <c r="J45" s="91" t="b">
        <f t="shared" si="2"/>
        <v>1</v>
      </c>
      <c r="K45" s="343" t="s">
        <v>140</v>
      </c>
      <c r="L45" s="323"/>
      <c r="M45" s="344"/>
      <c r="N45" s="24">
        <v>0</v>
      </c>
      <c r="O45" s="48">
        <f t="shared" si="13"/>
        <v>0</v>
      </c>
      <c r="P45" s="94">
        <f t="shared" si="11"/>
        <v>0</v>
      </c>
      <c r="Q45" s="95"/>
      <c r="R45" s="96"/>
      <c r="S45" s="97">
        <f>O45*1/24</f>
        <v>0</v>
      </c>
      <c r="T45" s="97"/>
      <c r="U45" s="98"/>
      <c r="V45" s="99"/>
      <c r="W45" s="100">
        <f>IF($O45&lt;&gt;0,1,0)</f>
        <v>0</v>
      </c>
      <c r="X45" s="98">
        <f>IF($O45&lt;&gt;0,"XXX",0)</f>
        <v>0</v>
      </c>
      <c r="Y45" s="98">
        <f t="shared" ref="Y45:Z45" si="16">IF($O45&lt;&gt;0,"XXX",0)</f>
        <v>0</v>
      </c>
      <c r="Z45" s="98">
        <f t="shared" si="16"/>
        <v>0</v>
      </c>
      <c r="AA45" s="99"/>
      <c r="AB45" s="100"/>
      <c r="AC45" s="95"/>
      <c r="AD45" s="101">
        <v>4695</v>
      </c>
    </row>
    <row r="46" spans="2:30" s="41" customFormat="1" ht="30.95" hidden="1" customHeight="1" x14ac:dyDescent="0.25">
      <c r="B46" s="89"/>
      <c r="C46" s="186"/>
      <c r="D46" s="186"/>
      <c r="E46" s="186"/>
      <c r="F46" s="186"/>
      <c r="G46" s="186"/>
      <c r="H46" s="91"/>
      <c r="I46" s="91"/>
      <c r="J46" s="91"/>
      <c r="K46" s="187"/>
      <c r="L46" s="186"/>
      <c r="M46" s="188"/>
      <c r="N46" s="47"/>
      <c r="O46" s="48"/>
      <c r="P46" s="94"/>
      <c r="Q46" s="95"/>
      <c r="R46" s="96"/>
      <c r="S46" s="97"/>
      <c r="T46" s="97"/>
      <c r="U46" s="98"/>
      <c r="V46" s="99"/>
      <c r="W46" s="100"/>
      <c r="X46" s="98"/>
      <c r="Y46" s="98"/>
      <c r="Z46" s="98"/>
      <c r="AA46" s="99"/>
      <c r="AB46" s="100"/>
      <c r="AC46" s="95"/>
      <c r="AD46" s="101"/>
    </row>
    <row r="47" spans="2:30" s="41" customFormat="1" ht="30.95" customHeight="1" x14ac:dyDescent="0.25">
      <c r="B47" s="89" t="s">
        <v>3</v>
      </c>
      <c r="C47" s="323" t="s">
        <v>151</v>
      </c>
      <c r="D47" s="323"/>
      <c r="E47" s="323"/>
      <c r="F47" s="323"/>
      <c r="G47" s="323"/>
      <c r="H47" s="91"/>
      <c r="I47" s="91"/>
      <c r="J47" s="91" t="b">
        <f t="shared" si="2"/>
        <v>1</v>
      </c>
      <c r="K47" s="343" t="s">
        <v>157</v>
      </c>
      <c r="L47" s="323"/>
      <c r="M47" s="344"/>
      <c r="N47" s="24">
        <v>0</v>
      </c>
      <c r="O47" s="48">
        <f t="shared" ref="O47:O81" si="17">IF(ISNUMBER(N47),N47,0)</f>
        <v>0</v>
      </c>
      <c r="P47" s="94">
        <f t="shared" si="11"/>
        <v>0</v>
      </c>
      <c r="Q47" s="95"/>
      <c r="R47" s="96">
        <f t="shared" ref="R47:R61" si="18">O47</f>
        <v>0</v>
      </c>
      <c r="S47" s="97"/>
      <c r="T47" s="97"/>
      <c r="U47" s="98"/>
      <c r="V47" s="99"/>
      <c r="W47" s="100"/>
      <c r="X47" s="98"/>
      <c r="Y47" s="98"/>
      <c r="Z47" s="98"/>
      <c r="AA47" s="98">
        <f>R47/2</f>
        <v>0</v>
      </c>
      <c r="AB47" s="100">
        <f t="shared" ref="AB47:AB71" si="19">AA47</f>
        <v>0</v>
      </c>
      <c r="AC47" s="95"/>
      <c r="AD47" s="101">
        <v>6752</v>
      </c>
    </row>
    <row r="48" spans="2:30" s="41" customFormat="1" ht="30.95" hidden="1" customHeight="1" x14ac:dyDescent="0.25">
      <c r="B48" s="89"/>
      <c r="C48" s="186"/>
      <c r="D48" s="186"/>
      <c r="E48" s="186"/>
      <c r="F48" s="186"/>
      <c r="G48" s="186"/>
      <c r="H48" s="91"/>
      <c r="I48" s="91"/>
      <c r="J48" s="91"/>
      <c r="K48" s="187"/>
      <c r="L48" s="186"/>
      <c r="M48" s="188"/>
      <c r="N48" s="47"/>
      <c r="O48" s="48"/>
      <c r="P48" s="94"/>
      <c r="Q48" s="95"/>
      <c r="R48" s="96"/>
      <c r="S48" s="97"/>
      <c r="T48" s="97"/>
      <c r="U48" s="98"/>
      <c r="V48" s="99"/>
      <c r="W48" s="100"/>
      <c r="X48" s="98"/>
      <c r="Y48" s="98"/>
      <c r="Z48" s="98"/>
      <c r="AA48" s="98"/>
      <c r="AB48" s="100"/>
      <c r="AC48" s="95"/>
      <c r="AD48" s="101"/>
    </row>
    <row r="49" spans="2:30" s="41" customFormat="1" ht="30.95" customHeight="1" x14ac:dyDescent="0.25">
      <c r="B49" s="89" t="s">
        <v>4</v>
      </c>
      <c r="C49" s="323" t="s">
        <v>152</v>
      </c>
      <c r="D49" s="323"/>
      <c r="E49" s="323"/>
      <c r="F49" s="323"/>
      <c r="G49" s="323"/>
      <c r="H49" s="91"/>
      <c r="I49" s="91"/>
      <c r="J49" s="91" t="b">
        <f t="shared" si="2"/>
        <v>1</v>
      </c>
      <c r="K49" s="343" t="s">
        <v>119</v>
      </c>
      <c r="L49" s="323"/>
      <c r="M49" s="344"/>
      <c r="N49" s="24">
        <v>0</v>
      </c>
      <c r="O49" s="48">
        <f t="shared" si="17"/>
        <v>0</v>
      </c>
      <c r="P49" s="94">
        <f t="shared" si="11"/>
        <v>0</v>
      </c>
      <c r="Q49" s="95"/>
      <c r="R49" s="96">
        <f t="shared" si="18"/>
        <v>0</v>
      </c>
      <c r="S49" s="97"/>
      <c r="T49" s="97"/>
      <c r="U49" s="98"/>
      <c r="V49" s="99"/>
      <c r="W49" s="100"/>
      <c r="X49" s="98"/>
      <c r="Y49" s="98"/>
      <c r="Z49" s="98"/>
      <c r="AA49" s="98">
        <f t="shared" ref="AA49:AA69" si="20">R49</f>
        <v>0</v>
      </c>
      <c r="AB49" s="100">
        <f t="shared" si="19"/>
        <v>0</v>
      </c>
      <c r="AC49" s="95"/>
      <c r="AD49" s="101">
        <v>13504</v>
      </c>
    </row>
    <row r="50" spans="2:30" s="41" customFormat="1" ht="30.95" hidden="1" customHeight="1" x14ac:dyDescent="0.25">
      <c r="B50" s="89"/>
      <c r="C50" s="186"/>
      <c r="D50" s="186"/>
      <c r="E50" s="186"/>
      <c r="F50" s="186"/>
      <c r="G50" s="186"/>
      <c r="H50" s="91"/>
      <c r="I50" s="91"/>
      <c r="J50" s="91"/>
      <c r="K50" s="187"/>
      <c r="L50" s="186"/>
      <c r="M50" s="188"/>
      <c r="N50" s="47"/>
      <c r="O50" s="48"/>
      <c r="P50" s="94"/>
      <c r="Q50" s="95"/>
      <c r="R50" s="96"/>
      <c r="S50" s="97"/>
      <c r="T50" s="97"/>
      <c r="U50" s="98"/>
      <c r="V50" s="99"/>
      <c r="W50" s="100"/>
      <c r="X50" s="98"/>
      <c r="Y50" s="98"/>
      <c r="Z50" s="98"/>
      <c r="AA50" s="98"/>
      <c r="AB50" s="100"/>
      <c r="AC50" s="95"/>
      <c r="AD50" s="101"/>
    </row>
    <row r="51" spans="2:30" s="41" customFormat="1" ht="30.95" customHeight="1" x14ac:dyDescent="0.25">
      <c r="B51" s="89" t="s">
        <v>6</v>
      </c>
      <c r="C51" s="323" t="s">
        <v>91</v>
      </c>
      <c r="D51" s="323"/>
      <c r="E51" s="323"/>
      <c r="F51" s="323"/>
      <c r="G51" s="323"/>
      <c r="H51" s="91"/>
      <c r="I51" s="91"/>
      <c r="J51" s="91" t="b">
        <f t="shared" si="2"/>
        <v>1</v>
      </c>
      <c r="K51" s="343" t="s">
        <v>119</v>
      </c>
      <c r="L51" s="323"/>
      <c r="M51" s="344"/>
      <c r="N51" s="24">
        <v>0</v>
      </c>
      <c r="O51" s="48">
        <f>IF($E$6="Ano",0,IF(ISNUMBER(N51),N51,0))</f>
        <v>0</v>
      </c>
      <c r="P51" s="94">
        <f t="shared" si="11"/>
        <v>0</v>
      </c>
      <c r="Q51" s="95"/>
      <c r="R51" s="96">
        <f t="shared" si="18"/>
        <v>0</v>
      </c>
      <c r="S51" s="97"/>
      <c r="T51" s="97"/>
      <c r="U51" s="98"/>
      <c r="V51" s="99"/>
      <c r="W51" s="100"/>
      <c r="X51" s="98"/>
      <c r="Y51" s="98"/>
      <c r="Z51" s="98"/>
      <c r="AA51" s="98">
        <f t="shared" si="20"/>
        <v>0</v>
      </c>
      <c r="AB51" s="100">
        <f t="shared" si="19"/>
        <v>0</v>
      </c>
      <c r="AC51" s="95"/>
      <c r="AD51" s="101">
        <v>13504</v>
      </c>
    </row>
    <row r="52" spans="2:30" s="41" customFormat="1" ht="30.95" hidden="1" customHeight="1" x14ac:dyDescent="0.25">
      <c r="B52" s="89"/>
      <c r="C52" s="186"/>
      <c r="D52" s="186"/>
      <c r="E52" s="186"/>
      <c r="F52" s="186"/>
      <c r="G52" s="186"/>
      <c r="H52" s="91"/>
      <c r="I52" s="91"/>
      <c r="J52" s="91"/>
      <c r="K52" s="187"/>
      <c r="L52" s="186"/>
      <c r="M52" s="188"/>
      <c r="N52" s="47"/>
      <c r="O52" s="48"/>
      <c r="P52" s="94"/>
      <c r="Q52" s="95"/>
      <c r="R52" s="96"/>
      <c r="S52" s="97"/>
      <c r="T52" s="97"/>
      <c r="U52" s="98"/>
      <c r="V52" s="99"/>
      <c r="W52" s="100"/>
      <c r="X52" s="98"/>
      <c r="Y52" s="98"/>
      <c r="Z52" s="98"/>
      <c r="AA52" s="98"/>
      <c r="AB52" s="100"/>
      <c r="AC52" s="95"/>
      <c r="AD52" s="101"/>
    </row>
    <row r="53" spans="2:30" s="41" customFormat="1" ht="30.95" customHeight="1" x14ac:dyDescent="0.25">
      <c r="B53" s="89" t="s">
        <v>9</v>
      </c>
      <c r="C53" s="323" t="s">
        <v>153</v>
      </c>
      <c r="D53" s="323"/>
      <c r="E53" s="323"/>
      <c r="F53" s="323"/>
      <c r="G53" s="323"/>
      <c r="H53" s="91"/>
      <c r="I53" s="91"/>
      <c r="J53" s="91" t="b">
        <f t="shared" si="2"/>
        <v>1</v>
      </c>
      <c r="K53" s="343" t="s">
        <v>120</v>
      </c>
      <c r="L53" s="323"/>
      <c r="M53" s="344"/>
      <c r="N53" s="24">
        <v>0</v>
      </c>
      <c r="O53" s="48">
        <f t="shared" si="17"/>
        <v>0</v>
      </c>
      <c r="P53" s="94">
        <f t="shared" si="11"/>
        <v>0</v>
      </c>
      <c r="Q53" s="95"/>
      <c r="R53" s="96">
        <f t="shared" si="18"/>
        <v>0</v>
      </c>
      <c r="S53" s="97"/>
      <c r="T53" s="97"/>
      <c r="U53" s="98"/>
      <c r="V53" s="99"/>
      <c r="W53" s="100"/>
      <c r="X53" s="98"/>
      <c r="Y53" s="98"/>
      <c r="Z53" s="98"/>
      <c r="AA53" s="98">
        <f t="shared" si="20"/>
        <v>0</v>
      </c>
      <c r="AB53" s="100">
        <f t="shared" si="19"/>
        <v>0</v>
      </c>
      <c r="AC53" s="95"/>
      <c r="AD53" s="101">
        <v>23632</v>
      </c>
    </row>
    <row r="54" spans="2:30" s="41" customFormat="1" ht="30.95" hidden="1" customHeight="1" x14ac:dyDescent="0.25">
      <c r="B54" s="89"/>
      <c r="C54" s="186"/>
      <c r="D54" s="186"/>
      <c r="E54" s="186"/>
      <c r="F54" s="186"/>
      <c r="G54" s="186"/>
      <c r="H54" s="91"/>
      <c r="I54" s="91"/>
      <c r="J54" s="91"/>
      <c r="K54" s="187"/>
      <c r="L54" s="186"/>
      <c r="M54" s="188"/>
      <c r="N54" s="47"/>
      <c r="O54" s="48"/>
      <c r="P54" s="94"/>
      <c r="Q54" s="95"/>
      <c r="R54" s="96"/>
      <c r="S54" s="97"/>
      <c r="T54" s="97"/>
      <c r="U54" s="98"/>
      <c r="V54" s="99"/>
      <c r="W54" s="100"/>
      <c r="X54" s="98"/>
      <c r="Y54" s="98"/>
      <c r="Z54" s="98"/>
      <c r="AA54" s="98"/>
      <c r="AB54" s="100"/>
      <c r="AC54" s="95"/>
      <c r="AD54" s="101"/>
    </row>
    <row r="55" spans="2:30" s="41" customFormat="1" ht="30.95" customHeight="1" x14ac:dyDescent="0.25">
      <c r="B55" s="89" t="s">
        <v>10</v>
      </c>
      <c r="C55" s="323" t="s">
        <v>43</v>
      </c>
      <c r="D55" s="323"/>
      <c r="E55" s="323"/>
      <c r="F55" s="323"/>
      <c r="G55" s="323"/>
      <c r="H55" s="91"/>
      <c r="I55" s="91"/>
      <c r="J55" s="91" t="b">
        <f>ISNUMBER(N55)</f>
        <v>1</v>
      </c>
      <c r="K55" s="343" t="s">
        <v>120</v>
      </c>
      <c r="L55" s="323"/>
      <c r="M55" s="344"/>
      <c r="N55" s="24">
        <v>0</v>
      </c>
      <c r="O55" s="48">
        <f>IF($E$6="Ano",0,IF(ISNUMBER(N55),N55,0))</f>
        <v>0</v>
      </c>
      <c r="P55" s="94">
        <f t="shared" si="11"/>
        <v>0</v>
      </c>
      <c r="Q55" s="95"/>
      <c r="R55" s="96">
        <f t="shared" si="18"/>
        <v>0</v>
      </c>
      <c r="S55" s="97"/>
      <c r="T55" s="97"/>
      <c r="U55" s="98"/>
      <c r="V55" s="99"/>
      <c r="W55" s="100"/>
      <c r="X55" s="98"/>
      <c r="Y55" s="98"/>
      <c r="Z55" s="98"/>
      <c r="AA55" s="98">
        <f t="shared" si="20"/>
        <v>0</v>
      </c>
      <c r="AB55" s="100">
        <f t="shared" si="19"/>
        <v>0</v>
      </c>
      <c r="AC55" s="95"/>
      <c r="AD55" s="101">
        <v>23632</v>
      </c>
    </row>
    <row r="56" spans="2:30" s="41" customFormat="1" ht="30.95" hidden="1" customHeight="1" x14ac:dyDescent="0.25">
      <c r="B56" s="89"/>
      <c r="C56" s="186"/>
      <c r="D56" s="186"/>
      <c r="E56" s="186"/>
      <c r="F56" s="186"/>
      <c r="G56" s="186"/>
      <c r="H56" s="91"/>
      <c r="I56" s="91"/>
      <c r="J56" s="91"/>
      <c r="K56" s="187"/>
      <c r="L56" s="186"/>
      <c r="M56" s="188"/>
      <c r="N56" s="47"/>
      <c r="O56" s="48"/>
      <c r="P56" s="94"/>
      <c r="Q56" s="95"/>
      <c r="R56" s="96"/>
      <c r="S56" s="97"/>
      <c r="T56" s="97"/>
      <c r="U56" s="98"/>
      <c r="V56" s="99"/>
      <c r="W56" s="100"/>
      <c r="X56" s="98"/>
      <c r="Y56" s="98"/>
      <c r="Z56" s="98"/>
      <c r="AA56" s="98"/>
      <c r="AB56" s="100"/>
      <c r="AC56" s="95"/>
      <c r="AD56" s="101"/>
    </row>
    <row r="57" spans="2:30" s="41" customFormat="1" ht="30.95" customHeight="1" x14ac:dyDescent="0.25">
      <c r="B57" s="89" t="s">
        <v>68</v>
      </c>
      <c r="C57" s="323" t="s">
        <v>154</v>
      </c>
      <c r="D57" s="323"/>
      <c r="E57" s="323"/>
      <c r="F57" s="323"/>
      <c r="G57" s="323"/>
      <c r="H57" s="91"/>
      <c r="I57" s="91"/>
      <c r="J57" s="91" t="b">
        <f t="shared" si="2"/>
        <v>1</v>
      </c>
      <c r="K57" s="343" t="s">
        <v>121</v>
      </c>
      <c r="L57" s="323"/>
      <c r="M57" s="344"/>
      <c r="N57" s="24">
        <v>0</v>
      </c>
      <c r="O57" s="48">
        <f t="shared" si="17"/>
        <v>0</v>
      </c>
      <c r="P57" s="94">
        <f t="shared" si="11"/>
        <v>0</v>
      </c>
      <c r="Q57" s="95"/>
      <c r="R57" s="96">
        <f t="shared" si="18"/>
        <v>0</v>
      </c>
      <c r="S57" s="97"/>
      <c r="T57" s="97"/>
      <c r="U57" s="98"/>
      <c r="V57" s="99"/>
      <c r="W57" s="100"/>
      <c r="X57" s="98"/>
      <c r="Y57" s="98"/>
      <c r="Z57" s="98"/>
      <c r="AA57" s="98">
        <f t="shared" si="20"/>
        <v>0</v>
      </c>
      <c r="AB57" s="100">
        <f t="shared" si="19"/>
        <v>0</v>
      </c>
      <c r="AC57" s="95"/>
      <c r="AD57" s="101">
        <v>33760</v>
      </c>
    </row>
    <row r="58" spans="2:30" s="41" customFormat="1" ht="30.95" hidden="1" customHeight="1" x14ac:dyDescent="0.25">
      <c r="B58" s="89"/>
      <c r="C58" s="186"/>
      <c r="D58" s="186"/>
      <c r="E58" s="186"/>
      <c r="F58" s="186"/>
      <c r="G58" s="186"/>
      <c r="H58" s="91"/>
      <c r="I58" s="91"/>
      <c r="J58" s="91"/>
      <c r="K58" s="187"/>
      <c r="L58" s="186"/>
      <c r="M58" s="188"/>
      <c r="N58" s="47"/>
      <c r="O58" s="48"/>
      <c r="P58" s="94"/>
      <c r="Q58" s="95"/>
      <c r="R58" s="96"/>
      <c r="S58" s="97"/>
      <c r="T58" s="97"/>
      <c r="U58" s="98"/>
      <c r="V58" s="99"/>
      <c r="W58" s="100"/>
      <c r="X58" s="98"/>
      <c r="Y58" s="98"/>
      <c r="Z58" s="98"/>
      <c r="AA58" s="98"/>
      <c r="AB58" s="100"/>
      <c r="AC58" s="95"/>
      <c r="AD58" s="101"/>
    </row>
    <row r="59" spans="2:30" s="41" customFormat="1" ht="30.95" customHeight="1" x14ac:dyDescent="0.25">
      <c r="B59" s="89" t="s">
        <v>69</v>
      </c>
      <c r="C59" s="323" t="s">
        <v>44</v>
      </c>
      <c r="D59" s="323"/>
      <c r="E59" s="323"/>
      <c r="F59" s="323"/>
      <c r="G59" s="323"/>
      <c r="H59" s="91"/>
      <c r="I59" s="91"/>
      <c r="J59" s="91" t="b">
        <f t="shared" si="2"/>
        <v>1</v>
      </c>
      <c r="K59" s="343" t="s">
        <v>121</v>
      </c>
      <c r="L59" s="323"/>
      <c r="M59" s="344"/>
      <c r="N59" s="24">
        <v>0</v>
      </c>
      <c r="O59" s="48">
        <f>IF($E$6="Ano",0,IF(ISNUMBER(N59),N59,0))</f>
        <v>0</v>
      </c>
      <c r="P59" s="94">
        <f t="shared" si="11"/>
        <v>0</v>
      </c>
      <c r="Q59" s="95"/>
      <c r="R59" s="96">
        <f t="shared" si="18"/>
        <v>0</v>
      </c>
      <c r="S59" s="97"/>
      <c r="T59" s="97"/>
      <c r="U59" s="98"/>
      <c r="V59" s="99"/>
      <c r="W59" s="100"/>
      <c r="X59" s="98"/>
      <c r="Y59" s="98"/>
      <c r="Z59" s="98"/>
      <c r="AA59" s="98">
        <f t="shared" si="20"/>
        <v>0</v>
      </c>
      <c r="AB59" s="100">
        <f t="shared" si="19"/>
        <v>0</v>
      </c>
      <c r="AC59" s="95"/>
      <c r="AD59" s="101">
        <v>33760</v>
      </c>
    </row>
    <row r="60" spans="2:30" s="41" customFormat="1" ht="30.95" hidden="1" customHeight="1" x14ac:dyDescent="0.25">
      <c r="B60" s="89"/>
      <c r="C60" s="186"/>
      <c r="D60" s="186"/>
      <c r="E60" s="186"/>
      <c r="F60" s="186"/>
      <c r="G60" s="186"/>
      <c r="H60" s="91"/>
      <c r="I60" s="91"/>
      <c r="J60" s="91"/>
      <c r="K60" s="187"/>
      <c r="L60" s="186"/>
      <c r="M60" s="188"/>
      <c r="N60" s="47"/>
      <c r="O60" s="48"/>
      <c r="P60" s="94"/>
      <c r="Q60" s="95"/>
      <c r="R60" s="96"/>
      <c r="S60" s="97"/>
      <c r="T60" s="97"/>
      <c r="U60" s="98"/>
      <c r="V60" s="99"/>
      <c r="W60" s="100"/>
      <c r="X60" s="98"/>
      <c r="Y60" s="98"/>
      <c r="Z60" s="98"/>
      <c r="AA60" s="98"/>
      <c r="AB60" s="100"/>
      <c r="AC60" s="95"/>
      <c r="AD60" s="101"/>
    </row>
    <row r="61" spans="2:30" s="41" customFormat="1" ht="30.95" customHeight="1" x14ac:dyDescent="0.25">
      <c r="B61" s="89" t="s">
        <v>70</v>
      </c>
      <c r="C61" s="323" t="s">
        <v>19</v>
      </c>
      <c r="D61" s="323"/>
      <c r="E61" s="323"/>
      <c r="F61" s="323"/>
      <c r="G61" s="323"/>
      <c r="H61" s="91"/>
      <c r="I61" s="91"/>
      <c r="J61" s="91" t="b">
        <f>ISNUMBER(N61)</f>
        <v>1</v>
      </c>
      <c r="K61" s="343" t="s">
        <v>122</v>
      </c>
      <c r="L61" s="323"/>
      <c r="M61" s="344"/>
      <c r="N61" s="24">
        <v>0</v>
      </c>
      <c r="O61" s="48">
        <f>IF($E$6="Ano",0,IF(ISNUMBER(N61),N61,0))</f>
        <v>0</v>
      </c>
      <c r="P61" s="94">
        <f t="shared" si="11"/>
        <v>0</v>
      </c>
      <c r="Q61" s="95"/>
      <c r="R61" s="96">
        <f t="shared" si="18"/>
        <v>0</v>
      </c>
      <c r="S61" s="97"/>
      <c r="T61" s="97"/>
      <c r="U61" s="98"/>
      <c r="V61" s="99"/>
      <c r="W61" s="100"/>
      <c r="X61" s="98"/>
      <c r="Y61" s="98"/>
      <c r="Z61" s="98"/>
      <c r="AA61" s="98">
        <f>R61/2</f>
        <v>0</v>
      </c>
      <c r="AB61" s="100">
        <f t="shared" si="19"/>
        <v>0</v>
      </c>
      <c r="AC61" s="95"/>
      <c r="AD61" s="101">
        <v>1360</v>
      </c>
    </row>
    <row r="62" spans="2:30" s="41" customFormat="1" ht="30.95" hidden="1" customHeight="1" x14ac:dyDescent="0.25">
      <c r="B62" s="89"/>
      <c r="C62" s="186"/>
      <c r="D62" s="186"/>
      <c r="E62" s="186"/>
      <c r="F62" s="186"/>
      <c r="G62" s="186"/>
      <c r="H62" s="91"/>
      <c r="I62" s="91"/>
      <c r="J62" s="91"/>
      <c r="K62" s="187"/>
      <c r="L62" s="186"/>
      <c r="M62" s="188"/>
      <c r="N62" s="47"/>
      <c r="O62" s="48"/>
      <c r="P62" s="94"/>
      <c r="Q62" s="95"/>
      <c r="R62" s="96"/>
      <c r="S62" s="97"/>
      <c r="T62" s="97"/>
      <c r="U62" s="98"/>
      <c r="V62" s="99"/>
      <c r="W62" s="100"/>
      <c r="X62" s="98"/>
      <c r="Y62" s="98"/>
      <c r="Z62" s="98"/>
      <c r="AA62" s="98"/>
      <c r="AB62" s="100"/>
      <c r="AC62" s="95"/>
      <c r="AD62" s="101"/>
    </row>
    <row r="63" spans="2:30" s="41" customFormat="1" ht="40.5" customHeight="1" x14ac:dyDescent="0.25">
      <c r="B63" s="89" t="s">
        <v>71</v>
      </c>
      <c r="C63" s="323" t="s">
        <v>155</v>
      </c>
      <c r="D63" s="323"/>
      <c r="E63" s="323"/>
      <c r="F63" s="323"/>
      <c r="G63" s="323"/>
      <c r="H63" s="91"/>
      <c r="I63" s="91"/>
      <c r="J63" s="91" t="b">
        <f t="shared" si="2"/>
        <v>1</v>
      </c>
      <c r="K63" s="343" t="s">
        <v>159</v>
      </c>
      <c r="L63" s="323"/>
      <c r="M63" s="344"/>
      <c r="N63" s="24">
        <v>0</v>
      </c>
      <c r="O63" s="48">
        <f t="shared" si="17"/>
        <v>0</v>
      </c>
      <c r="P63" s="94">
        <f t="shared" si="11"/>
        <v>0</v>
      </c>
      <c r="Q63" s="95"/>
      <c r="R63" s="96">
        <f>O63*3</f>
        <v>0</v>
      </c>
      <c r="S63" s="97"/>
      <c r="T63" s="97"/>
      <c r="U63" s="98"/>
      <c r="V63" s="99"/>
      <c r="W63" s="100"/>
      <c r="X63" s="98"/>
      <c r="Y63" s="98"/>
      <c r="Z63" s="98"/>
      <c r="AA63" s="98">
        <f>R63/2</f>
        <v>0</v>
      </c>
      <c r="AB63" s="100">
        <f t="shared" si="19"/>
        <v>0</v>
      </c>
      <c r="AC63" s="95"/>
      <c r="AD63" s="101">
        <v>16136</v>
      </c>
    </row>
    <row r="64" spans="2:30" s="41" customFormat="1" ht="30.95" hidden="1" customHeight="1" x14ac:dyDescent="0.25">
      <c r="B64" s="89"/>
      <c r="C64" s="186"/>
      <c r="D64" s="186"/>
      <c r="E64" s="186"/>
      <c r="F64" s="186"/>
      <c r="G64" s="186"/>
      <c r="H64" s="91"/>
      <c r="I64" s="91"/>
      <c r="J64" s="91"/>
      <c r="K64" s="189"/>
      <c r="L64" s="190"/>
      <c r="M64" s="191"/>
      <c r="N64" s="47"/>
      <c r="O64" s="48"/>
      <c r="P64" s="94"/>
      <c r="Q64" s="95"/>
      <c r="R64" s="96"/>
      <c r="S64" s="97"/>
      <c r="T64" s="97"/>
      <c r="U64" s="98"/>
      <c r="V64" s="99"/>
      <c r="W64" s="100"/>
      <c r="X64" s="98"/>
      <c r="Y64" s="98"/>
      <c r="Z64" s="98"/>
      <c r="AA64" s="98"/>
      <c r="AB64" s="100"/>
      <c r="AC64" s="95"/>
      <c r="AD64" s="101"/>
    </row>
    <row r="65" spans="2:30" s="41" customFormat="1" ht="30.95" customHeight="1" x14ac:dyDescent="0.25">
      <c r="B65" s="89" t="s">
        <v>72</v>
      </c>
      <c r="C65" s="323" t="s">
        <v>45</v>
      </c>
      <c r="D65" s="323"/>
      <c r="E65" s="323"/>
      <c r="F65" s="323"/>
      <c r="G65" s="323"/>
      <c r="H65" s="91"/>
      <c r="I65" s="91"/>
      <c r="J65" s="91" t="b">
        <f t="shared" si="2"/>
        <v>1</v>
      </c>
      <c r="K65" s="343" t="s">
        <v>146</v>
      </c>
      <c r="L65" s="323"/>
      <c r="M65" s="344"/>
      <c r="N65" s="24">
        <v>0</v>
      </c>
      <c r="O65" s="48">
        <f t="shared" si="17"/>
        <v>0</v>
      </c>
      <c r="P65" s="94">
        <f t="shared" si="11"/>
        <v>0</v>
      </c>
      <c r="Q65" s="95"/>
      <c r="R65" s="96">
        <f>O65*2</f>
        <v>0</v>
      </c>
      <c r="S65" s="97"/>
      <c r="T65" s="97"/>
      <c r="U65" s="98"/>
      <c r="V65" s="99"/>
      <c r="W65" s="100"/>
      <c r="X65" s="98"/>
      <c r="Y65" s="98"/>
      <c r="Z65" s="98"/>
      <c r="AA65" s="98">
        <f>R65/2</f>
        <v>0</v>
      </c>
      <c r="AB65" s="100">
        <f t="shared" si="19"/>
        <v>0</v>
      </c>
      <c r="AC65" s="95"/>
      <c r="AD65" s="101">
        <v>8492</v>
      </c>
    </row>
    <row r="66" spans="2:30" s="41" customFormat="1" ht="30.95" hidden="1" customHeight="1" x14ac:dyDescent="0.25">
      <c r="B66" s="89"/>
      <c r="C66" s="186"/>
      <c r="D66" s="186"/>
      <c r="E66" s="186"/>
      <c r="F66" s="186"/>
      <c r="G66" s="186"/>
      <c r="H66" s="91"/>
      <c r="I66" s="91"/>
      <c r="J66" s="91"/>
      <c r="K66" s="189"/>
      <c r="L66" s="190"/>
      <c r="M66" s="191"/>
      <c r="N66" s="47"/>
      <c r="O66" s="48"/>
      <c r="P66" s="94"/>
      <c r="Q66" s="95"/>
      <c r="R66" s="96"/>
      <c r="S66" s="97"/>
      <c r="T66" s="97"/>
      <c r="U66" s="98"/>
      <c r="V66" s="99"/>
      <c r="W66" s="100"/>
      <c r="X66" s="98"/>
      <c r="Y66" s="98"/>
      <c r="Z66" s="98"/>
      <c r="AA66" s="98"/>
      <c r="AB66" s="100"/>
      <c r="AC66" s="95"/>
      <c r="AD66" s="101"/>
    </row>
    <row r="67" spans="2:30" s="41" customFormat="1" ht="30.95" customHeight="1" x14ac:dyDescent="0.25">
      <c r="B67" s="89" t="s">
        <v>73</v>
      </c>
      <c r="C67" s="323" t="s">
        <v>18</v>
      </c>
      <c r="D67" s="323"/>
      <c r="E67" s="323"/>
      <c r="F67" s="323"/>
      <c r="G67" s="323"/>
      <c r="H67" s="91"/>
      <c r="I67" s="91"/>
      <c r="J67" s="91" t="b">
        <f t="shared" si="2"/>
        <v>1</v>
      </c>
      <c r="K67" s="343" t="s">
        <v>147</v>
      </c>
      <c r="L67" s="323"/>
      <c r="M67" s="344"/>
      <c r="N67" s="24">
        <v>0</v>
      </c>
      <c r="O67" s="48">
        <f t="shared" si="17"/>
        <v>0</v>
      </c>
      <c r="P67" s="94">
        <f t="shared" si="11"/>
        <v>0</v>
      </c>
      <c r="Q67" s="95"/>
      <c r="R67" s="96">
        <f>O67*2</f>
        <v>0</v>
      </c>
      <c r="S67" s="97"/>
      <c r="T67" s="97"/>
      <c r="U67" s="98"/>
      <c r="V67" s="99"/>
      <c r="W67" s="100"/>
      <c r="X67" s="98"/>
      <c r="Y67" s="98"/>
      <c r="Z67" s="98"/>
      <c r="AA67" s="98">
        <f>R67/2</f>
        <v>0</v>
      </c>
      <c r="AB67" s="100">
        <f t="shared" si="19"/>
        <v>0</v>
      </c>
      <c r="AC67" s="95"/>
      <c r="AD67" s="101">
        <v>7780</v>
      </c>
    </row>
    <row r="68" spans="2:30" s="41" customFormat="1" ht="30.95" hidden="1" customHeight="1" x14ac:dyDescent="0.25">
      <c r="B68" s="89"/>
      <c r="C68" s="186"/>
      <c r="D68" s="186"/>
      <c r="E68" s="186"/>
      <c r="F68" s="186"/>
      <c r="G68" s="186"/>
      <c r="H68" s="91"/>
      <c r="I68" s="91"/>
      <c r="J68" s="91"/>
      <c r="K68" s="189"/>
      <c r="L68" s="190"/>
      <c r="M68" s="191"/>
      <c r="N68" s="47"/>
      <c r="O68" s="48"/>
      <c r="P68" s="94"/>
      <c r="Q68" s="95"/>
      <c r="R68" s="96"/>
      <c r="S68" s="97"/>
      <c r="T68" s="97"/>
      <c r="U68" s="98"/>
      <c r="V68" s="99"/>
      <c r="W68" s="100"/>
      <c r="X68" s="98"/>
      <c r="Y68" s="98"/>
      <c r="Z68" s="98"/>
      <c r="AA68" s="98"/>
      <c r="AB68" s="100"/>
      <c r="AC68" s="95"/>
      <c r="AD68" s="101"/>
    </row>
    <row r="69" spans="2:30" s="41" customFormat="1" ht="30.95" customHeight="1" x14ac:dyDescent="0.25">
      <c r="B69" s="89" t="s">
        <v>74</v>
      </c>
      <c r="C69" s="323" t="s">
        <v>17</v>
      </c>
      <c r="D69" s="323"/>
      <c r="E69" s="323"/>
      <c r="F69" s="323"/>
      <c r="G69" s="323"/>
      <c r="H69" s="91"/>
      <c r="I69" s="91"/>
      <c r="J69" s="91" t="b">
        <f t="shared" si="2"/>
        <v>1</v>
      </c>
      <c r="K69" s="343" t="s">
        <v>148</v>
      </c>
      <c r="L69" s="323"/>
      <c r="M69" s="344"/>
      <c r="N69" s="24">
        <v>0</v>
      </c>
      <c r="O69" s="48">
        <f>IF($E$6="Ano",0,IF(ISNUMBER(N69),N69,0))</f>
        <v>0</v>
      </c>
      <c r="P69" s="94">
        <f t="shared" si="11"/>
        <v>0</v>
      </c>
      <c r="Q69" s="95"/>
      <c r="R69" s="96">
        <f>O69*2</f>
        <v>0</v>
      </c>
      <c r="S69" s="98"/>
      <c r="T69" s="98"/>
      <c r="U69" s="98"/>
      <c r="V69" s="99"/>
      <c r="W69" s="100"/>
      <c r="X69" s="98"/>
      <c r="Y69" s="98"/>
      <c r="Z69" s="98"/>
      <c r="AA69" s="98">
        <f t="shared" si="20"/>
        <v>0</v>
      </c>
      <c r="AB69" s="100">
        <f t="shared" si="19"/>
        <v>0</v>
      </c>
      <c r="AC69" s="95"/>
      <c r="AD69" s="101">
        <v>26885</v>
      </c>
    </row>
    <row r="70" spans="2:30" s="41" customFormat="1" ht="30.95" hidden="1" customHeight="1" x14ac:dyDescent="0.25">
      <c r="B70" s="89"/>
      <c r="C70" s="186"/>
      <c r="D70" s="186"/>
      <c r="E70" s="186"/>
      <c r="F70" s="186"/>
      <c r="G70" s="186"/>
      <c r="H70" s="91"/>
      <c r="I70" s="91"/>
      <c r="J70" s="91"/>
      <c r="K70" s="189"/>
      <c r="L70" s="190"/>
      <c r="M70" s="191"/>
      <c r="N70" s="47"/>
      <c r="O70" s="48"/>
      <c r="P70" s="94"/>
      <c r="Q70" s="95"/>
      <c r="R70" s="96"/>
      <c r="S70" s="98"/>
      <c r="T70" s="98"/>
      <c r="U70" s="98"/>
      <c r="V70" s="99"/>
      <c r="W70" s="100"/>
      <c r="X70" s="98"/>
      <c r="Y70" s="98"/>
      <c r="Z70" s="98"/>
      <c r="AA70" s="98"/>
      <c r="AB70" s="100"/>
      <c r="AC70" s="95"/>
      <c r="AD70" s="101"/>
    </row>
    <row r="71" spans="2:30" s="41" customFormat="1" ht="30.95" customHeight="1" x14ac:dyDescent="0.25">
      <c r="B71" s="89" t="s">
        <v>75</v>
      </c>
      <c r="C71" s="323" t="s">
        <v>156</v>
      </c>
      <c r="D71" s="323"/>
      <c r="E71" s="323"/>
      <c r="F71" s="323"/>
      <c r="G71" s="323"/>
      <c r="H71" s="91"/>
      <c r="I71" s="91"/>
      <c r="J71" s="91" t="b">
        <f t="shared" si="2"/>
        <v>1</v>
      </c>
      <c r="K71" s="343" t="s">
        <v>158</v>
      </c>
      <c r="L71" s="323"/>
      <c r="M71" s="344"/>
      <c r="N71" s="24">
        <v>0</v>
      </c>
      <c r="O71" s="48">
        <f t="shared" si="17"/>
        <v>0</v>
      </c>
      <c r="P71" s="94">
        <f t="shared" si="11"/>
        <v>0</v>
      </c>
      <c r="Q71" s="95"/>
      <c r="R71" s="96">
        <f>O71*2</f>
        <v>0</v>
      </c>
      <c r="S71" s="98"/>
      <c r="T71" s="98"/>
      <c r="U71" s="98"/>
      <c r="V71" s="99"/>
      <c r="W71" s="100"/>
      <c r="X71" s="98"/>
      <c r="Y71" s="98"/>
      <c r="Z71" s="98"/>
      <c r="AA71" s="98">
        <f>R71/2</f>
        <v>0</v>
      </c>
      <c r="AB71" s="100">
        <f t="shared" si="19"/>
        <v>0</v>
      </c>
      <c r="AC71" s="95"/>
      <c r="AD71" s="101">
        <v>5377</v>
      </c>
    </row>
    <row r="72" spans="2:30" s="41" customFormat="1" ht="30.95" hidden="1" customHeight="1" x14ac:dyDescent="0.25">
      <c r="B72" s="89"/>
      <c r="C72" s="186"/>
      <c r="D72" s="186"/>
      <c r="E72" s="186"/>
      <c r="F72" s="186"/>
      <c r="G72" s="186"/>
      <c r="H72" s="91"/>
      <c r="I72" s="91"/>
      <c r="J72" s="91"/>
      <c r="K72" s="189"/>
      <c r="L72" s="190"/>
      <c r="M72" s="191"/>
      <c r="N72" s="47"/>
      <c r="O72" s="48"/>
      <c r="P72" s="94"/>
      <c r="Q72" s="95"/>
      <c r="R72" s="96"/>
      <c r="S72" s="98"/>
      <c r="T72" s="98"/>
      <c r="U72" s="98"/>
      <c r="V72" s="99"/>
      <c r="W72" s="100"/>
      <c r="X72" s="98"/>
      <c r="Y72" s="98"/>
      <c r="Z72" s="98"/>
      <c r="AA72" s="99"/>
      <c r="AB72" s="100"/>
      <c r="AC72" s="95"/>
      <c r="AD72" s="101"/>
    </row>
    <row r="73" spans="2:30" s="41" customFormat="1" ht="30.95" customHeight="1" x14ac:dyDescent="0.25">
      <c r="B73" s="89" t="s">
        <v>12</v>
      </c>
      <c r="C73" s="323" t="s">
        <v>46</v>
      </c>
      <c r="D73" s="323"/>
      <c r="E73" s="323"/>
      <c r="F73" s="323"/>
      <c r="G73" s="323"/>
      <c r="H73" s="91"/>
      <c r="I73" s="91"/>
      <c r="J73" s="91" t="b">
        <f t="shared" si="2"/>
        <v>1</v>
      </c>
      <c r="K73" s="384" t="s">
        <v>160</v>
      </c>
      <c r="L73" s="385"/>
      <c r="M73" s="386"/>
      <c r="N73" s="24">
        <v>0</v>
      </c>
      <c r="O73" s="48">
        <f t="shared" si="17"/>
        <v>0</v>
      </c>
      <c r="P73" s="94">
        <f t="shared" si="11"/>
        <v>0</v>
      </c>
      <c r="Q73" s="95"/>
      <c r="R73" s="100"/>
      <c r="S73" s="98"/>
      <c r="T73" s="98"/>
      <c r="U73" s="98"/>
      <c r="V73" s="97">
        <f>O73</f>
        <v>0</v>
      </c>
      <c r="W73" s="100">
        <f>IF($O73&lt;&gt;0,1,0)</f>
        <v>0</v>
      </c>
      <c r="X73" s="98">
        <f>IF($O73&lt;&gt;0,"XXX",0)</f>
        <v>0</v>
      </c>
      <c r="Y73" s="98">
        <f t="shared" ref="Y73:Z73" si="21">IF($O73&lt;&gt;0,"XXX",0)</f>
        <v>0</v>
      </c>
      <c r="Z73" s="98">
        <f t="shared" si="21"/>
        <v>0</v>
      </c>
      <c r="AA73" s="99"/>
      <c r="AB73" s="100"/>
      <c r="AC73" s="95"/>
      <c r="AD73" s="101">
        <v>17277</v>
      </c>
    </row>
    <row r="74" spans="2:30" s="41" customFormat="1" ht="30.95" hidden="1" customHeight="1" x14ac:dyDescent="0.25">
      <c r="B74" s="89"/>
      <c r="C74" s="186"/>
      <c r="D74" s="186"/>
      <c r="E74" s="186"/>
      <c r="F74" s="186"/>
      <c r="G74" s="186"/>
      <c r="H74" s="91"/>
      <c r="I74" s="91"/>
      <c r="J74" s="91"/>
      <c r="K74" s="189"/>
      <c r="L74" s="190"/>
      <c r="M74" s="191"/>
      <c r="N74" s="47"/>
      <c r="O74" s="48"/>
      <c r="P74" s="94"/>
      <c r="Q74" s="95"/>
      <c r="R74" s="100"/>
      <c r="S74" s="98"/>
      <c r="T74" s="98"/>
      <c r="U74" s="98"/>
      <c r="V74" s="97"/>
      <c r="W74" s="100"/>
      <c r="X74" s="98"/>
      <c r="Y74" s="98"/>
      <c r="Z74" s="98"/>
      <c r="AA74" s="99"/>
      <c r="AB74" s="100"/>
      <c r="AC74" s="95"/>
      <c r="AD74" s="101"/>
    </row>
    <row r="75" spans="2:30" s="41" customFormat="1" ht="30.95" customHeight="1" x14ac:dyDescent="0.25">
      <c r="B75" s="89" t="s">
        <v>13</v>
      </c>
      <c r="C75" s="323" t="s">
        <v>47</v>
      </c>
      <c r="D75" s="323"/>
      <c r="E75" s="323"/>
      <c r="F75" s="323"/>
      <c r="G75" s="323"/>
      <c r="H75" s="91"/>
      <c r="I75" s="91"/>
      <c r="J75" s="91" t="b">
        <f t="shared" si="2"/>
        <v>1</v>
      </c>
      <c r="K75" s="343" t="s">
        <v>161</v>
      </c>
      <c r="L75" s="323"/>
      <c r="M75" s="344"/>
      <c r="N75" s="24">
        <v>0</v>
      </c>
      <c r="O75" s="48">
        <f t="shared" si="17"/>
        <v>0</v>
      </c>
      <c r="P75" s="94">
        <f t="shared" si="11"/>
        <v>0</v>
      </c>
      <c r="Q75" s="95"/>
      <c r="R75" s="100"/>
      <c r="S75" s="98"/>
      <c r="T75" s="98"/>
      <c r="U75" s="98"/>
      <c r="V75" s="97">
        <f>O75</f>
        <v>0</v>
      </c>
      <c r="W75" s="100">
        <f>IF($O75&lt;&gt;0,1,0)</f>
        <v>0</v>
      </c>
      <c r="X75" s="98">
        <f>IF($O75&lt;&gt;0,"XXX",0)</f>
        <v>0</v>
      </c>
      <c r="Y75" s="98">
        <f t="shared" ref="Y75:Z75" si="22">IF($O75&lt;&gt;0,"XXX",0)</f>
        <v>0</v>
      </c>
      <c r="Z75" s="98">
        <f t="shared" si="22"/>
        <v>0</v>
      </c>
      <c r="AA75" s="99"/>
      <c r="AB75" s="100"/>
      <c r="AC75" s="95"/>
      <c r="AD75" s="101">
        <v>17277</v>
      </c>
    </row>
    <row r="76" spans="2:30" s="41" customFormat="1" ht="30.95" hidden="1" customHeight="1" x14ac:dyDescent="0.25">
      <c r="B76" s="89"/>
      <c r="C76" s="186"/>
      <c r="D76" s="186"/>
      <c r="E76" s="186"/>
      <c r="F76" s="186"/>
      <c r="G76" s="186"/>
      <c r="H76" s="91"/>
      <c r="I76" s="91"/>
      <c r="J76" s="91"/>
      <c r="K76" s="187"/>
      <c r="L76" s="186"/>
      <c r="M76" s="188"/>
      <c r="N76" s="47"/>
      <c r="O76" s="48"/>
      <c r="P76" s="94"/>
      <c r="Q76" s="95"/>
      <c r="R76" s="100"/>
      <c r="S76" s="98"/>
      <c r="T76" s="98"/>
      <c r="U76" s="98"/>
      <c r="V76" s="97"/>
      <c r="W76" s="100"/>
      <c r="X76" s="98"/>
      <c r="Y76" s="98"/>
      <c r="Z76" s="98"/>
      <c r="AA76" s="99"/>
      <c r="AB76" s="100"/>
      <c r="AC76" s="95"/>
      <c r="AD76" s="101"/>
    </row>
    <row r="77" spans="2:30" s="41" customFormat="1" ht="30.95" customHeight="1" x14ac:dyDescent="0.25">
      <c r="B77" s="89" t="s">
        <v>15</v>
      </c>
      <c r="C77" s="323" t="s">
        <v>48</v>
      </c>
      <c r="D77" s="323"/>
      <c r="E77" s="323"/>
      <c r="F77" s="323"/>
      <c r="G77" s="323"/>
      <c r="H77" s="91"/>
      <c r="I77" s="91"/>
      <c r="J77" s="91" t="b">
        <f t="shared" si="2"/>
        <v>1</v>
      </c>
      <c r="K77" s="384" t="s">
        <v>162</v>
      </c>
      <c r="L77" s="385"/>
      <c r="M77" s="386"/>
      <c r="N77" s="24">
        <v>0</v>
      </c>
      <c r="O77" s="48">
        <f t="shared" si="17"/>
        <v>0</v>
      </c>
      <c r="P77" s="94">
        <f t="shared" si="11"/>
        <v>0</v>
      </c>
      <c r="Q77" s="95"/>
      <c r="R77" s="100"/>
      <c r="S77" s="98"/>
      <c r="T77" s="98"/>
      <c r="U77" s="98"/>
      <c r="V77" s="97">
        <f>O77</f>
        <v>0</v>
      </c>
      <c r="W77" s="100">
        <f>IF($O77&lt;&gt;0,1,0)</f>
        <v>0</v>
      </c>
      <c r="X77" s="98">
        <f>IF($O77&lt;&gt;0,"XXX",0)</f>
        <v>0</v>
      </c>
      <c r="Y77" s="98">
        <f t="shared" ref="Y77:Z77" si="23">IF($O77&lt;&gt;0,"XXX",0)</f>
        <v>0</v>
      </c>
      <c r="Z77" s="98">
        <f t="shared" si="23"/>
        <v>0</v>
      </c>
      <c r="AA77" s="99"/>
      <c r="AB77" s="100"/>
      <c r="AC77" s="95"/>
      <c r="AD77" s="101">
        <v>8523</v>
      </c>
    </row>
    <row r="78" spans="2:30" s="41" customFormat="1" ht="30.95" hidden="1" customHeight="1" x14ac:dyDescent="0.25">
      <c r="B78" s="89"/>
      <c r="C78" s="186"/>
      <c r="D78" s="186"/>
      <c r="E78" s="186"/>
      <c r="F78" s="186"/>
      <c r="G78" s="186"/>
      <c r="H78" s="91"/>
      <c r="I78" s="91"/>
      <c r="J78" s="91"/>
      <c r="K78" s="189"/>
      <c r="L78" s="190"/>
      <c r="M78" s="191"/>
      <c r="N78" s="47"/>
      <c r="O78" s="48"/>
      <c r="P78" s="94"/>
      <c r="Q78" s="95"/>
      <c r="R78" s="100"/>
      <c r="S78" s="98"/>
      <c r="T78" s="98"/>
      <c r="U78" s="98"/>
      <c r="V78" s="97"/>
      <c r="W78" s="100"/>
      <c r="X78" s="98"/>
      <c r="Y78" s="98"/>
      <c r="Z78" s="98"/>
      <c r="AA78" s="99"/>
      <c r="AB78" s="100"/>
      <c r="AC78" s="95"/>
      <c r="AD78" s="101"/>
    </row>
    <row r="79" spans="2:30" s="41" customFormat="1" ht="30.95" customHeight="1" x14ac:dyDescent="0.25">
      <c r="B79" s="89" t="s">
        <v>76</v>
      </c>
      <c r="C79" s="323" t="s">
        <v>49</v>
      </c>
      <c r="D79" s="323"/>
      <c r="E79" s="323"/>
      <c r="F79" s="323"/>
      <c r="G79" s="323"/>
      <c r="H79" s="91"/>
      <c r="I79" s="91"/>
      <c r="J79" s="91" t="b">
        <f t="shared" si="2"/>
        <v>1</v>
      </c>
      <c r="K79" s="384" t="s">
        <v>163</v>
      </c>
      <c r="L79" s="385"/>
      <c r="M79" s="386"/>
      <c r="N79" s="24">
        <v>0</v>
      </c>
      <c r="O79" s="48">
        <f t="shared" si="17"/>
        <v>0</v>
      </c>
      <c r="P79" s="94">
        <f t="shared" si="11"/>
        <v>0</v>
      </c>
      <c r="Q79" s="95"/>
      <c r="R79" s="100"/>
      <c r="S79" s="98"/>
      <c r="T79" s="98"/>
      <c r="U79" s="98"/>
      <c r="V79" s="97">
        <f>O79</f>
        <v>0</v>
      </c>
      <c r="W79" s="100">
        <f>IF($O79&lt;&gt;0,1,0)</f>
        <v>0</v>
      </c>
      <c r="X79" s="98">
        <f>IF($O79&lt;&gt;0,"XXX",0)</f>
        <v>0</v>
      </c>
      <c r="Y79" s="98">
        <f t="shared" ref="Y79:Z79" si="24">IF($O79&lt;&gt;0,"XXX",0)</f>
        <v>0</v>
      </c>
      <c r="Z79" s="98">
        <f t="shared" si="24"/>
        <v>0</v>
      </c>
      <c r="AA79" s="99"/>
      <c r="AB79" s="100"/>
      <c r="AC79" s="95"/>
      <c r="AD79" s="101">
        <v>25569</v>
      </c>
    </row>
    <row r="80" spans="2:30" s="41" customFormat="1" ht="30.95" hidden="1" customHeight="1" x14ac:dyDescent="0.25">
      <c r="B80" s="105"/>
      <c r="C80" s="106"/>
      <c r="D80" s="106"/>
      <c r="E80" s="106"/>
      <c r="F80" s="106"/>
      <c r="G80" s="106"/>
      <c r="H80" s="107"/>
      <c r="I80" s="107"/>
      <c r="J80" s="107"/>
      <c r="K80" s="108"/>
      <c r="L80" s="109"/>
      <c r="M80" s="110"/>
      <c r="N80" s="65"/>
      <c r="O80" s="66"/>
      <c r="P80" s="111"/>
      <c r="Q80" s="112"/>
      <c r="R80" s="113"/>
      <c r="S80" s="114"/>
      <c r="T80" s="114"/>
      <c r="U80" s="114"/>
      <c r="V80" s="115"/>
      <c r="W80" s="113"/>
      <c r="X80" s="114"/>
      <c r="Y80" s="114"/>
      <c r="Z80" s="114"/>
      <c r="AA80" s="116"/>
      <c r="AB80" s="113"/>
      <c r="AC80" s="112"/>
      <c r="AD80" s="117"/>
    </row>
    <row r="81" spans="2:42" s="41" customFormat="1" ht="30.95" customHeight="1" thickBot="1" x14ac:dyDescent="0.3">
      <c r="B81" s="192" t="s">
        <v>77</v>
      </c>
      <c r="C81" s="348" t="s">
        <v>50</v>
      </c>
      <c r="D81" s="348"/>
      <c r="E81" s="348"/>
      <c r="F81" s="348"/>
      <c r="G81" s="348"/>
      <c r="H81" s="193"/>
      <c r="I81" s="193"/>
      <c r="J81" s="193" t="b">
        <f t="shared" si="2"/>
        <v>1</v>
      </c>
      <c r="K81" s="381" t="s">
        <v>149</v>
      </c>
      <c r="L81" s="382"/>
      <c r="M81" s="383"/>
      <c r="N81" s="25">
        <v>0</v>
      </c>
      <c r="O81" s="167">
        <f t="shared" si="17"/>
        <v>0</v>
      </c>
      <c r="P81" s="194">
        <f t="shared" si="11"/>
        <v>0</v>
      </c>
      <c r="Q81" s="195"/>
      <c r="R81" s="196"/>
      <c r="S81" s="197"/>
      <c r="T81" s="197"/>
      <c r="U81" s="198">
        <f>O81</f>
        <v>0</v>
      </c>
      <c r="V81" s="199"/>
      <c r="W81" s="196">
        <f>IF($O81&lt;&gt;0,1,0)</f>
        <v>0</v>
      </c>
      <c r="X81" s="197">
        <f>IF($O81&lt;&gt;0,"XXX",0)</f>
        <v>0</v>
      </c>
      <c r="Y81" s="197">
        <f t="shared" ref="Y81:Z81" si="25">IF($O81&lt;&gt;0,"XXX",0)</f>
        <v>0</v>
      </c>
      <c r="Z81" s="197">
        <f t="shared" si="25"/>
        <v>0</v>
      </c>
      <c r="AA81" s="199"/>
      <c r="AB81" s="196"/>
      <c r="AC81" s="195"/>
      <c r="AD81" s="200">
        <v>22056</v>
      </c>
    </row>
    <row r="82" spans="2:42" s="41" customFormat="1" ht="27" customHeight="1" thickBot="1" x14ac:dyDescent="0.3">
      <c r="B82" s="387" t="s">
        <v>80</v>
      </c>
      <c r="C82" s="388"/>
      <c r="D82" s="388"/>
      <c r="E82" s="388"/>
      <c r="F82" s="388"/>
      <c r="G82" s="388"/>
      <c r="H82" s="388"/>
      <c r="I82" s="388"/>
      <c r="J82" s="388"/>
      <c r="K82" s="388"/>
      <c r="L82" s="388"/>
      <c r="M82" s="388"/>
      <c r="N82" s="388"/>
      <c r="O82" s="138">
        <f>G6-P82</f>
        <v>0</v>
      </c>
      <c r="P82" s="139">
        <f>SUM(P39:P81)</f>
        <v>0</v>
      </c>
      <c r="Q82" s="140">
        <f>IF(SUM($W$39:$W$81)&lt;&gt;0,1,0)</f>
        <v>0</v>
      </c>
      <c r="R82" s="141">
        <v>54000</v>
      </c>
      <c r="S82" s="142">
        <v>50501</v>
      </c>
      <c r="T82" s="142">
        <v>52601</v>
      </c>
      <c r="U82" s="142">
        <v>52602</v>
      </c>
      <c r="V82" s="143">
        <v>51212</v>
      </c>
      <c r="W82" s="141">
        <v>51010</v>
      </c>
      <c r="X82" s="142">
        <v>51610</v>
      </c>
      <c r="Y82" s="142">
        <v>51710</v>
      </c>
      <c r="Z82" s="142">
        <v>51510</v>
      </c>
      <c r="AA82" s="144">
        <v>52510</v>
      </c>
      <c r="AB82" s="141">
        <v>60000</v>
      </c>
      <c r="AC82" s="140"/>
      <c r="AD82" s="145" t="str">
        <f>IF(OR(P82&lt;F6,P82&gt;G6),"hodnota není v limitu","zbývá"&amp;" "&amp;$O$82)</f>
        <v>zbývá 0</v>
      </c>
    </row>
    <row r="83" spans="2:42" s="41" customFormat="1" ht="33" hidden="1" customHeight="1" thickBot="1" x14ac:dyDescent="0.3">
      <c r="B83" s="201"/>
      <c r="C83" s="202"/>
      <c r="D83" s="202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4"/>
      <c r="Q83" s="203"/>
      <c r="R83" s="205">
        <f>SUM(R39:R81)+SUM(R11:R37)</f>
        <v>0</v>
      </c>
      <c r="S83" s="205">
        <f>SUM(S39:S81)+SUM(S11:S37)</f>
        <v>0</v>
      </c>
      <c r="T83" s="205">
        <f>SUM(T39:T81)+SUM(T11:T37)</f>
        <v>0</v>
      </c>
      <c r="U83" s="205">
        <f>SUM(U39:U81)+SUM(U11:U37)</f>
        <v>0</v>
      </c>
      <c r="V83" s="206">
        <f>SUM(V39:V81)+SUM(V11:V37)</f>
        <v>0</v>
      </c>
      <c r="W83" s="207">
        <f>Q38+Q82</f>
        <v>0</v>
      </c>
      <c r="X83" s="208">
        <f>IF(OR(X11&lt;&gt;0,X13&lt;&gt;0,X15&lt;&gt;0,X17&lt;&gt;0,X19&lt;&gt;0,X29&lt;&gt;0,X37&lt;&gt;0,X39&lt;&gt;0,X41&lt;&gt;0,X43&lt;&gt;0,X45&lt;&gt;0,X73&lt;&gt;0,X75&lt;&gt;0,X77&lt;&gt;0,X79&lt;&gt;0,X81&lt;&gt;0),"XXX",0)</f>
        <v>0</v>
      </c>
      <c r="Y83" s="208">
        <f>IF(OR(Y11&lt;&gt;0,Y13&lt;&gt;0,Y15&lt;&gt;0,Y17&lt;&gt;0,Y19&lt;&gt;0,Y29&lt;&gt;0,Y37&lt;&gt;0,Y39&lt;&gt;0,Y41&lt;&gt;0,Y43&lt;&gt;0,Y45&lt;&gt;0,Y73&lt;&gt;0,Y75&lt;&gt;0,Y77&lt;&gt;0,Y79&lt;&gt;0,Y81&lt;&gt;0),"XXX",0)</f>
        <v>0</v>
      </c>
      <c r="Z83" s="209">
        <f>IF(OR(Z11&lt;&gt;0,Z13&lt;&gt;0,Z15&lt;&gt;0,Z17&lt;&gt;0,Z19&lt;&gt;0,Z29&lt;&gt;0,Z37&lt;&gt;0,Z39&lt;&gt;0,Z41&lt;&gt;0,Z43&lt;&gt;0,Z45&lt;&gt;0,Z73&lt;&gt;0,Z75&lt;&gt;0,Z77&lt;&gt;0,Z79&lt;&gt;0,Z81&lt;&gt;0),"XXX",0)</f>
        <v>0</v>
      </c>
      <c r="AA83" s="210">
        <f>SUM(AA39:AA81)+SUM(AA11:AA37)</f>
        <v>0</v>
      </c>
      <c r="AB83" s="211">
        <f>SUM(AB39:AB81)+SUM(AB11:AB37)</f>
        <v>0</v>
      </c>
      <c r="AC83" s="203"/>
      <c r="AD83" s="212"/>
    </row>
    <row r="84" spans="2:42" s="41" customFormat="1" ht="43.5" hidden="1" customHeight="1" x14ac:dyDescent="0.25">
      <c r="B84" s="201"/>
      <c r="C84" s="203"/>
      <c r="D84" s="203"/>
      <c r="E84" s="213"/>
      <c r="F84" s="213"/>
      <c r="G84" s="203"/>
      <c r="H84" s="214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203"/>
      <c r="AA84" s="203"/>
      <c r="AB84" s="203"/>
      <c r="AC84" s="203"/>
      <c r="AD84" s="215"/>
    </row>
    <row r="85" spans="2:42" s="41" customFormat="1" x14ac:dyDescent="0.25">
      <c r="B85" s="216"/>
      <c r="C85" s="217"/>
      <c r="D85" s="217"/>
      <c r="E85" s="218"/>
      <c r="F85" s="218"/>
      <c r="G85" s="217"/>
      <c r="H85" s="217"/>
      <c r="I85" s="219"/>
      <c r="J85" s="219"/>
      <c r="K85" s="217"/>
      <c r="L85" s="217"/>
      <c r="M85" s="217"/>
      <c r="N85" s="217"/>
      <c r="O85" s="217"/>
      <c r="P85" s="220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21"/>
    </row>
    <row r="86" spans="2:42" s="41" customFormat="1" ht="21" customHeight="1" thickBot="1" x14ac:dyDescent="0.3">
      <c r="B86" s="222" t="s">
        <v>81</v>
      </c>
      <c r="C86" s="217"/>
      <c r="D86" s="217"/>
      <c r="E86" s="223">
        <f>P51+P55+P59</f>
        <v>0</v>
      </c>
      <c r="F86" s="218"/>
      <c r="G86" s="217"/>
      <c r="H86" s="217"/>
      <c r="I86" s="219"/>
      <c r="J86" s="219"/>
      <c r="K86" s="217"/>
      <c r="L86" s="217"/>
      <c r="M86" s="217"/>
      <c r="N86" s="217"/>
      <c r="O86" s="217"/>
      <c r="P86" s="220"/>
      <c r="Q86" s="217"/>
      <c r="R86" s="217"/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21"/>
    </row>
    <row r="87" spans="2:42" s="41" customFormat="1" ht="21" customHeight="1" x14ac:dyDescent="0.25">
      <c r="B87" s="224" t="s">
        <v>110</v>
      </c>
      <c r="C87" s="407" t="s">
        <v>111</v>
      </c>
      <c r="D87" s="408"/>
      <c r="E87" s="408"/>
      <c r="F87" s="408"/>
      <c r="G87" s="408"/>
      <c r="H87" s="408"/>
      <c r="I87" s="409"/>
      <c r="J87" s="225"/>
      <c r="K87" s="225" t="s">
        <v>112</v>
      </c>
      <c r="L87" s="226" t="s">
        <v>113</v>
      </c>
      <c r="M87" s="389" t="s">
        <v>114</v>
      </c>
      <c r="N87" s="390"/>
      <c r="O87" s="390"/>
      <c r="P87" s="390"/>
      <c r="Q87" s="390"/>
      <c r="R87" s="390"/>
      <c r="S87" s="390"/>
      <c r="T87" s="390"/>
      <c r="U87" s="390"/>
      <c r="V87" s="390"/>
      <c r="W87" s="390"/>
      <c r="X87" s="390"/>
      <c r="Y87" s="390"/>
      <c r="Z87" s="390"/>
      <c r="AA87" s="390"/>
      <c r="AB87" s="390"/>
      <c r="AC87" s="390"/>
      <c r="AD87" s="391"/>
    </row>
    <row r="88" spans="2:42" s="41" customFormat="1" ht="28.5" customHeight="1" x14ac:dyDescent="0.25">
      <c r="B88" s="365" t="s">
        <v>100</v>
      </c>
      <c r="C88" s="375" t="s">
        <v>99</v>
      </c>
      <c r="D88" s="376"/>
      <c r="E88" s="376"/>
      <c r="F88" s="376"/>
      <c r="G88" s="376"/>
      <c r="H88" s="376"/>
      <c r="I88" s="377"/>
      <c r="J88" s="230"/>
      <c r="K88" s="228">
        <v>54000</v>
      </c>
      <c r="L88" s="229">
        <f>R83</f>
        <v>0</v>
      </c>
      <c r="M88" s="378" t="s">
        <v>167</v>
      </c>
      <c r="N88" s="379"/>
      <c r="O88" s="379"/>
      <c r="P88" s="379"/>
      <c r="Q88" s="379"/>
      <c r="R88" s="379"/>
      <c r="S88" s="379"/>
      <c r="T88" s="379"/>
      <c r="U88" s="379"/>
      <c r="V88" s="379"/>
      <c r="W88" s="379"/>
      <c r="X88" s="379"/>
      <c r="Y88" s="379"/>
      <c r="Z88" s="379"/>
      <c r="AA88" s="379"/>
      <c r="AB88" s="379"/>
      <c r="AC88" s="379"/>
      <c r="AD88" s="380"/>
    </row>
    <row r="89" spans="2:42" s="41" customFormat="1" ht="28.5" customHeight="1" x14ac:dyDescent="0.25">
      <c r="B89" s="365"/>
      <c r="C89" s="369" t="s">
        <v>0</v>
      </c>
      <c r="D89" s="370"/>
      <c r="E89" s="370"/>
      <c r="F89" s="370"/>
      <c r="G89" s="370"/>
      <c r="H89" s="370"/>
      <c r="I89" s="371"/>
      <c r="J89" s="230"/>
      <c r="K89" s="228">
        <v>50501</v>
      </c>
      <c r="L89" s="231">
        <f>ROUND(S83,2)</f>
        <v>0</v>
      </c>
      <c r="M89" s="378" t="s">
        <v>167</v>
      </c>
      <c r="N89" s="379"/>
      <c r="O89" s="379"/>
      <c r="P89" s="379"/>
      <c r="Q89" s="379"/>
      <c r="R89" s="379"/>
      <c r="S89" s="379"/>
      <c r="T89" s="379"/>
      <c r="U89" s="379"/>
      <c r="V89" s="379"/>
      <c r="W89" s="379"/>
      <c r="X89" s="379"/>
      <c r="Y89" s="379"/>
      <c r="Z89" s="379"/>
      <c r="AA89" s="379"/>
      <c r="AB89" s="379"/>
      <c r="AC89" s="379"/>
      <c r="AD89" s="380"/>
    </row>
    <row r="90" spans="2:42" s="41" customFormat="1" ht="28.5" customHeight="1" x14ac:dyDescent="0.25">
      <c r="B90" s="365"/>
      <c r="C90" s="369" t="s">
        <v>8</v>
      </c>
      <c r="D90" s="370"/>
      <c r="E90" s="370"/>
      <c r="F90" s="370"/>
      <c r="G90" s="370"/>
      <c r="H90" s="370"/>
      <c r="I90" s="371"/>
      <c r="J90" s="230"/>
      <c r="K90" s="228">
        <v>52601</v>
      </c>
      <c r="L90" s="231">
        <f>ROUND(T83,2)</f>
        <v>0</v>
      </c>
      <c r="M90" s="378" t="s">
        <v>167</v>
      </c>
      <c r="N90" s="379"/>
      <c r="O90" s="379"/>
      <c r="P90" s="379"/>
      <c r="Q90" s="379"/>
      <c r="R90" s="379"/>
      <c r="S90" s="379"/>
      <c r="T90" s="379"/>
      <c r="U90" s="379"/>
      <c r="V90" s="379"/>
      <c r="W90" s="379"/>
      <c r="X90" s="379"/>
      <c r="Y90" s="379"/>
      <c r="Z90" s="379"/>
      <c r="AA90" s="379"/>
      <c r="AB90" s="379"/>
      <c r="AC90" s="379"/>
      <c r="AD90" s="380"/>
    </row>
    <row r="91" spans="2:42" s="41" customFormat="1" ht="28.5" customHeight="1" x14ac:dyDescent="0.25">
      <c r="B91" s="365"/>
      <c r="C91" s="369" t="s">
        <v>5</v>
      </c>
      <c r="D91" s="370"/>
      <c r="E91" s="370"/>
      <c r="F91" s="370"/>
      <c r="G91" s="370"/>
      <c r="H91" s="370"/>
      <c r="I91" s="371"/>
      <c r="J91" s="230"/>
      <c r="K91" s="228">
        <v>52602</v>
      </c>
      <c r="L91" s="229">
        <f>U83</f>
        <v>0</v>
      </c>
      <c r="M91" s="378" t="s">
        <v>167</v>
      </c>
      <c r="N91" s="379"/>
      <c r="O91" s="379"/>
      <c r="P91" s="379"/>
      <c r="Q91" s="379"/>
      <c r="R91" s="379"/>
      <c r="S91" s="379"/>
      <c r="T91" s="379"/>
      <c r="U91" s="379"/>
      <c r="V91" s="379"/>
      <c r="W91" s="379"/>
      <c r="X91" s="379"/>
      <c r="Y91" s="379"/>
      <c r="Z91" s="379"/>
      <c r="AA91" s="379"/>
      <c r="AB91" s="379"/>
      <c r="AC91" s="379"/>
      <c r="AD91" s="380"/>
    </row>
    <row r="92" spans="2:42" s="41" customFormat="1" ht="28.5" customHeight="1" x14ac:dyDescent="0.25">
      <c r="B92" s="365"/>
      <c r="C92" s="372" t="s">
        <v>27</v>
      </c>
      <c r="D92" s="373"/>
      <c r="E92" s="373"/>
      <c r="F92" s="373"/>
      <c r="G92" s="373"/>
      <c r="H92" s="373"/>
      <c r="I92" s="374"/>
      <c r="J92" s="230"/>
      <c r="K92" s="228">
        <v>51212</v>
      </c>
      <c r="L92" s="229">
        <f>V83</f>
        <v>0</v>
      </c>
      <c r="M92" s="378" t="s">
        <v>167</v>
      </c>
      <c r="N92" s="379"/>
      <c r="O92" s="379"/>
      <c r="P92" s="379"/>
      <c r="Q92" s="379"/>
      <c r="R92" s="379"/>
      <c r="S92" s="379"/>
      <c r="T92" s="379"/>
      <c r="U92" s="379"/>
      <c r="V92" s="379"/>
      <c r="W92" s="379"/>
      <c r="X92" s="379"/>
      <c r="Y92" s="379"/>
      <c r="Z92" s="379"/>
      <c r="AA92" s="379"/>
      <c r="AB92" s="379"/>
      <c r="AC92" s="379"/>
      <c r="AD92" s="380"/>
    </row>
    <row r="93" spans="2:42" s="41" customFormat="1" ht="28.5" customHeight="1" x14ac:dyDescent="0.25">
      <c r="B93" s="365" t="s">
        <v>101</v>
      </c>
      <c r="C93" s="369" t="s">
        <v>22</v>
      </c>
      <c r="D93" s="370"/>
      <c r="E93" s="370"/>
      <c r="F93" s="370"/>
      <c r="G93" s="370"/>
      <c r="H93" s="370"/>
      <c r="I93" s="371"/>
      <c r="J93" s="230"/>
      <c r="K93" s="228">
        <v>51010</v>
      </c>
      <c r="L93" s="229">
        <f>W83</f>
        <v>0</v>
      </c>
      <c r="M93" s="392" t="s">
        <v>165</v>
      </c>
      <c r="N93" s="393"/>
      <c r="O93" s="393"/>
      <c r="P93" s="393"/>
      <c r="Q93" s="393"/>
      <c r="R93" s="393"/>
      <c r="S93" s="393"/>
      <c r="T93" s="393"/>
      <c r="U93" s="393"/>
      <c r="V93" s="393"/>
      <c r="W93" s="393"/>
      <c r="X93" s="393"/>
      <c r="Y93" s="393"/>
      <c r="Z93" s="393"/>
      <c r="AA93" s="393"/>
      <c r="AB93" s="393"/>
      <c r="AC93" s="393"/>
      <c r="AD93" s="394"/>
      <c r="AE93" s="232"/>
      <c r="AF93" s="232"/>
      <c r="AG93" s="232"/>
      <c r="AH93" s="232"/>
      <c r="AI93" s="232"/>
      <c r="AJ93" s="232"/>
      <c r="AK93" s="232"/>
      <c r="AL93" s="232"/>
      <c r="AM93" s="232"/>
      <c r="AN93" s="232"/>
      <c r="AO93" s="232"/>
      <c r="AP93" s="232"/>
    </row>
    <row r="94" spans="2:42" s="41" customFormat="1" ht="28.5" customHeight="1" x14ac:dyDescent="0.25">
      <c r="B94" s="365"/>
      <c r="C94" s="369" t="s">
        <v>103</v>
      </c>
      <c r="D94" s="370"/>
      <c r="E94" s="370"/>
      <c r="F94" s="370"/>
      <c r="G94" s="370"/>
      <c r="H94" s="370"/>
      <c r="I94" s="371"/>
      <c r="J94" s="230"/>
      <c r="K94" s="228">
        <v>51610</v>
      </c>
      <c r="L94" s="514">
        <f>IF(X83="XXX","V žádosti uveďte počet dětí/žáků",0)</f>
        <v>0</v>
      </c>
      <c r="M94" s="392"/>
      <c r="N94" s="393"/>
      <c r="O94" s="393"/>
      <c r="P94" s="393"/>
      <c r="Q94" s="393"/>
      <c r="R94" s="393"/>
      <c r="S94" s="393"/>
      <c r="T94" s="393"/>
      <c r="U94" s="393"/>
      <c r="V94" s="393"/>
      <c r="W94" s="393"/>
      <c r="X94" s="393"/>
      <c r="Y94" s="393"/>
      <c r="Z94" s="393"/>
      <c r="AA94" s="393"/>
      <c r="AB94" s="393"/>
      <c r="AC94" s="393"/>
      <c r="AD94" s="394"/>
      <c r="AE94" s="232"/>
      <c r="AF94" s="232"/>
      <c r="AG94" s="232"/>
      <c r="AH94" s="232"/>
      <c r="AI94" s="232"/>
      <c r="AJ94" s="232"/>
      <c r="AK94" s="232"/>
      <c r="AL94" s="232"/>
      <c r="AM94" s="232"/>
      <c r="AN94" s="232"/>
      <c r="AO94" s="232"/>
      <c r="AP94" s="232"/>
    </row>
    <row r="95" spans="2:42" s="41" customFormat="1" ht="28.5" customHeight="1" x14ac:dyDescent="0.25">
      <c r="B95" s="365"/>
      <c r="C95" s="369" t="s">
        <v>104</v>
      </c>
      <c r="D95" s="370"/>
      <c r="E95" s="370"/>
      <c r="F95" s="370"/>
      <c r="G95" s="370"/>
      <c r="H95" s="370"/>
      <c r="I95" s="371"/>
      <c r="J95" s="230"/>
      <c r="K95" s="228">
        <v>51710</v>
      </c>
      <c r="L95" s="514">
        <f>IF(Y83="XXX","V žádosti uveďte počet dětí/žáků",0)</f>
        <v>0</v>
      </c>
      <c r="M95" s="392"/>
      <c r="N95" s="393"/>
      <c r="O95" s="393"/>
      <c r="P95" s="393"/>
      <c r="Q95" s="393"/>
      <c r="R95" s="393"/>
      <c r="S95" s="393"/>
      <c r="T95" s="393"/>
      <c r="U95" s="393"/>
      <c r="V95" s="393"/>
      <c r="W95" s="393"/>
      <c r="X95" s="393"/>
      <c r="Y95" s="393"/>
      <c r="Z95" s="393"/>
      <c r="AA95" s="393"/>
      <c r="AB95" s="393"/>
      <c r="AC95" s="393"/>
      <c r="AD95" s="394"/>
      <c r="AE95" s="232"/>
      <c r="AF95" s="232"/>
      <c r="AG95" s="232"/>
      <c r="AH95" s="232"/>
      <c r="AI95" s="232"/>
      <c r="AJ95" s="232"/>
      <c r="AK95" s="232"/>
      <c r="AL95" s="232"/>
      <c r="AM95" s="232"/>
      <c r="AN95" s="232"/>
      <c r="AO95" s="232"/>
      <c r="AP95" s="232"/>
    </row>
    <row r="96" spans="2:42" s="41" customFormat="1" ht="28.5" customHeight="1" x14ac:dyDescent="0.25">
      <c r="B96" s="365"/>
      <c r="C96" s="369" t="s">
        <v>105</v>
      </c>
      <c r="D96" s="370"/>
      <c r="E96" s="370"/>
      <c r="F96" s="370"/>
      <c r="G96" s="370"/>
      <c r="H96" s="370"/>
      <c r="I96" s="371"/>
      <c r="J96" s="230"/>
      <c r="K96" s="228">
        <v>51510</v>
      </c>
      <c r="L96" s="514">
        <f>IF(Z83="XXX","V žádosti uveďte počet dětí/žáků",0)</f>
        <v>0</v>
      </c>
      <c r="M96" s="392"/>
      <c r="N96" s="393"/>
      <c r="O96" s="393"/>
      <c r="P96" s="393"/>
      <c r="Q96" s="393"/>
      <c r="R96" s="393"/>
      <c r="S96" s="393"/>
      <c r="T96" s="393"/>
      <c r="U96" s="393"/>
      <c r="V96" s="393"/>
      <c r="W96" s="393"/>
      <c r="X96" s="393"/>
      <c r="Y96" s="393"/>
      <c r="Z96" s="393"/>
      <c r="AA96" s="393"/>
      <c r="AB96" s="393"/>
      <c r="AC96" s="393"/>
      <c r="AD96" s="394"/>
      <c r="AE96" s="232"/>
      <c r="AF96" s="232"/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</row>
    <row r="97" spans="2:42" s="41" customFormat="1" ht="28.5" customHeight="1" x14ac:dyDescent="0.25">
      <c r="B97" s="365"/>
      <c r="C97" s="369" t="s">
        <v>26</v>
      </c>
      <c r="D97" s="370"/>
      <c r="E97" s="370"/>
      <c r="F97" s="370"/>
      <c r="G97" s="370"/>
      <c r="H97" s="370"/>
      <c r="I97" s="371"/>
      <c r="J97" s="230"/>
      <c r="K97" s="228">
        <v>52510</v>
      </c>
      <c r="L97" s="229">
        <f>L98</f>
        <v>0</v>
      </c>
      <c r="M97" s="404" t="s">
        <v>166</v>
      </c>
      <c r="N97" s="405"/>
      <c r="O97" s="405"/>
      <c r="P97" s="405"/>
      <c r="Q97" s="405"/>
      <c r="R97" s="405"/>
      <c r="S97" s="405"/>
      <c r="T97" s="405"/>
      <c r="U97" s="405"/>
      <c r="V97" s="405"/>
      <c r="W97" s="405"/>
      <c r="X97" s="405"/>
      <c r="Y97" s="405"/>
      <c r="Z97" s="405"/>
      <c r="AA97" s="405"/>
      <c r="AB97" s="405"/>
      <c r="AC97" s="405"/>
      <c r="AD97" s="406"/>
    </row>
    <row r="98" spans="2:42" s="41" customFormat="1" ht="28.5" customHeight="1" thickBot="1" x14ac:dyDescent="0.3">
      <c r="B98" s="233" t="s">
        <v>102</v>
      </c>
      <c r="C98" s="366" t="s">
        <v>21</v>
      </c>
      <c r="D98" s="367"/>
      <c r="E98" s="367"/>
      <c r="F98" s="367"/>
      <c r="G98" s="367"/>
      <c r="H98" s="367"/>
      <c r="I98" s="368"/>
      <c r="J98" s="234"/>
      <c r="K98" s="235">
        <v>60000</v>
      </c>
      <c r="L98" s="236">
        <f>FLOOR(AB83,1)</f>
        <v>0</v>
      </c>
      <c r="M98" s="401" t="s">
        <v>166</v>
      </c>
      <c r="N98" s="402"/>
      <c r="O98" s="402"/>
      <c r="P98" s="402"/>
      <c r="Q98" s="402"/>
      <c r="R98" s="402"/>
      <c r="S98" s="402"/>
      <c r="T98" s="402"/>
      <c r="U98" s="402"/>
      <c r="V98" s="402"/>
      <c r="W98" s="402"/>
      <c r="X98" s="402"/>
      <c r="Y98" s="402"/>
      <c r="Z98" s="402"/>
      <c r="AA98" s="402"/>
      <c r="AB98" s="402"/>
      <c r="AC98" s="402"/>
      <c r="AD98" s="403"/>
    </row>
    <row r="99" spans="2:42" s="41" customFormat="1" ht="15" thickBot="1" x14ac:dyDescent="0.25">
      <c r="B99" s="216"/>
      <c r="C99" s="237"/>
      <c r="D99" s="217"/>
      <c r="E99" s="218"/>
      <c r="F99" s="218"/>
      <c r="G99" s="217"/>
      <c r="H99" s="217"/>
      <c r="I99" s="217"/>
      <c r="J99" s="219"/>
      <c r="K99" s="219"/>
      <c r="L99" s="219"/>
      <c r="M99" s="219"/>
      <c r="N99" s="217"/>
      <c r="O99" s="217"/>
      <c r="P99" s="220"/>
      <c r="Q99" s="217"/>
      <c r="R99" s="217"/>
      <c r="S99" s="217"/>
      <c r="T99" s="217"/>
      <c r="U99" s="217"/>
      <c r="V99" s="217"/>
      <c r="W99" s="217"/>
      <c r="X99" s="217"/>
      <c r="Y99" s="217"/>
      <c r="Z99" s="217"/>
      <c r="AA99" s="217"/>
      <c r="AB99" s="217"/>
      <c r="AC99" s="217"/>
      <c r="AD99" s="221"/>
      <c r="AF99" s="238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</row>
    <row r="100" spans="2:42" s="41" customFormat="1" ht="15" customHeight="1" x14ac:dyDescent="0.25">
      <c r="B100" s="395" t="s">
        <v>164</v>
      </c>
      <c r="C100" s="396"/>
      <c r="D100" s="396"/>
      <c r="E100" s="396"/>
      <c r="F100" s="396"/>
      <c r="G100" s="396"/>
      <c r="H100" s="396"/>
      <c r="I100" s="397"/>
      <c r="J100" s="239"/>
      <c r="K100" s="240" t="s">
        <v>82</v>
      </c>
      <c r="L100" s="240" t="s">
        <v>83</v>
      </c>
      <c r="M100" s="241" t="s">
        <v>84</v>
      </c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21"/>
    </row>
    <row r="101" spans="2:42" s="41" customFormat="1" ht="15.75" customHeight="1" thickBot="1" x14ac:dyDescent="0.3">
      <c r="B101" s="398"/>
      <c r="C101" s="399"/>
      <c r="D101" s="399"/>
      <c r="E101" s="399"/>
      <c r="F101" s="399"/>
      <c r="G101" s="399"/>
      <c r="H101" s="399"/>
      <c r="I101" s="400"/>
      <c r="J101" s="242"/>
      <c r="K101" s="235">
        <f>IF((P82+P38)=0,0,ROUND(P38*100/(P82+P38),2))</f>
        <v>0</v>
      </c>
      <c r="L101" s="235">
        <f>IF((P82+P38)=0,0,ROUND((P82-E86)*100/(P82+P38),2))</f>
        <v>0</v>
      </c>
      <c r="M101" s="243">
        <f>IF((P82+P38)=0,0,ROUND(E86*100/(P82+P38),2))</f>
        <v>0</v>
      </c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21"/>
    </row>
    <row r="102" spans="2:42" s="41" customFormat="1" x14ac:dyDescent="0.25">
      <c r="B102" s="216"/>
      <c r="C102" s="217"/>
      <c r="D102" s="217"/>
      <c r="E102" s="217"/>
      <c r="F102" s="217"/>
      <c r="G102" s="217"/>
      <c r="H102" s="217"/>
      <c r="I102" s="219"/>
      <c r="J102" s="219"/>
      <c r="K102" s="217"/>
      <c r="L102" s="217"/>
      <c r="M102" s="217"/>
      <c r="N102" s="217"/>
      <c r="O102" s="217"/>
      <c r="P102" s="220"/>
      <c r="Q102" s="217"/>
      <c r="R102" s="217"/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21"/>
    </row>
    <row r="103" spans="2:42" x14ac:dyDescent="0.25">
      <c r="B103" s="244"/>
      <c r="C103" s="245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7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8"/>
    </row>
    <row r="104" spans="2:42" s="119" customFormat="1" x14ac:dyDescent="0.25">
      <c r="B104" s="249" t="s">
        <v>30</v>
      </c>
      <c r="C104" s="246"/>
      <c r="D104" s="246"/>
      <c r="E104" s="246"/>
      <c r="F104" s="246"/>
      <c r="G104" s="246"/>
      <c r="H104" s="246"/>
      <c r="I104" s="247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8"/>
    </row>
    <row r="105" spans="2:42" s="119" customFormat="1" ht="54" customHeight="1" x14ac:dyDescent="0.25">
      <c r="B105" s="216">
        <v>51610</v>
      </c>
      <c r="C105" s="413" t="s">
        <v>169</v>
      </c>
      <c r="D105" s="413"/>
      <c r="E105" s="413"/>
      <c r="F105" s="413"/>
      <c r="G105" s="413"/>
      <c r="H105" s="413"/>
      <c r="I105" s="413"/>
      <c r="J105" s="413"/>
      <c r="K105" s="413"/>
      <c r="L105" s="413"/>
      <c r="M105" s="413"/>
      <c r="N105" s="413"/>
      <c r="O105" s="413"/>
      <c r="P105" s="413"/>
      <c r="Q105" s="413"/>
      <c r="R105" s="413"/>
      <c r="S105" s="413"/>
      <c r="T105" s="413"/>
      <c r="U105" s="413"/>
      <c r="V105" s="413"/>
      <c r="W105" s="413"/>
      <c r="X105" s="413"/>
      <c r="Y105" s="413"/>
      <c r="Z105" s="413"/>
      <c r="AA105" s="413"/>
      <c r="AB105" s="413"/>
      <c r="AC105" s="413"/>
      <c r="AD105" s="414"/>
    </row>
    <row r="106" spans="2:42" s="119" customFormat="1" ht="102.75" customHeight="1" x14ac:dyDescent="0.25">
      <c r="B106" s="216">
        <v>51710</v>
      </c>
      <c r="C106" s="413" t="s">
        <v>168</v>
      </c>
      <c r="D106" s="413"/>
      <c r="E106" s="413"/>
      <c r="F106" s="413"/>
      <c r="G106" s="413"/>
      <c r="H106" s="413"/>
      <c r="I106" s="413"/>
      <c r="J106" s="413"/>
      <c r="K106" s="413"/>
      <c r="L106" s="413"/>
      <c r="M106" s="413"/>
      <c r="N106" s="413"/>
      <c r="O106" s="413"/>
      <c r="P106" s="413"/>
      <c r="Q106" s="413"/>
      <c r="R106" s="413"/>
      <c r="S106" s="413"/>
      <c r="T106" s="413"/>
      <c r="U106" s="413"/>
      <c r="V106" s="413"/>
      <c r="W106" s="413"/>
      <c r="X106" s="413"/>
      <c r="Y106" s="413"/>
      <c r="Z106" s="413"/>
      <c r="AA106" s="413"/>
      <c r="AB106" s="413"/>
      <c r="AC106" s="413"/>
      <c r="AD106" s="414"/>
    </row>
    <row r="107" spans="2:42" s="119" customFormat="1" ht="27.75" customHeight="1" x14ac:dyDescent="0.25">
      <c r="B107" s="216">
        <v>51510</v>
      </c>
      <c r="C107" s="413" t="s">
        <v>143</v>
      </c>
      <c r="D107" s="413"/>
      <c r="E107" s="413"/>
      <c r="F107" s="413"/>
      <c r="G107" s="413"/>
      <c r="H107" s="413"/>
      <c r="I107" s="413"/>
      <c r="J107" s="413"/>
      <c r="K107" s="413"/>
      <c r="L107" s="413"/>
      <c r="M107" s="413"/>
      <c r="N107" s="413"/>
      <c r="O107" s="413"/>
      <c r="P107" s="413"/>
      <c r="Q107" s="413"/>
      <c r="R107" s="413"/>
      <c r="S107" s="413"/>
      <c r="T107" s="413"/>
      <c r="U107" s="413"/>
      <c r="V107" s="413"/>
      <c r="W107" s="413"/>
      <c r="X107" s="413"/>
      <c r="Y107" s="413"/>
      <c r="Z107" s="413"/>
      <c r="AA107" s="413"/>
      <c r="AB107" s="413"/>
      <c r="AC107" s="413"/>
      <c r="AD107" s="414"/>
    </row>
    <row r="108" spans="2:42" s="119" customFormat="1" ht="15" thickBot="1" x14ac:dyDescent="0.3">
      <c r="B108" s="250" t="s">
        <v>106</v>
      </c>
      <c r="C108" s="251"/>
      <c r="D108" s="251"/>
      <c r="E108" s="251"/>
      <c r="F108" s="251"/>
      <c r="G108" s="251"/>
      <c r="H108" s="251"/>
      <c r="I108" s="252"/>
      <c r="J108" s="251"/>
      <c r="K108" s="251"/>
      <c r="L108" s="251"/>
      <c r="M108" s="251"/>
      <c r="N108" s="251"/>
      <c r="O108" s="251"/>
      <c r="P108" s="251"/>
      <c r="Q108" s="251"/>
      <c r="R108" s="251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3"/>
    </row>
  </sheetData>
  <sheetProtection password="C7A0" sheet="1" objects="1" scenarios="1"/>
  <mergeCells count="120">
    <mergeCell ref="C106:AD106"/>
    <mergeCell ref="C107:AD107"/>
    <mergeCell ref="C97:I97"/>
    <mergeCell ref="M97:AD97"/>
    <mergeCell ref="C98:I98"/>
    <mergeCell ref="M98:AD98"/>
    <mergeCell ref="B100:I101"/>
    <mergeCell ref="C105:AD105"/>
    <mergeCell ref="C91:I91"/>
    <mergeCell ref="M91:AD91"/>
    <mergeCell ref="C92:I92"/>
    <mergeCell ref="M92:AD92"/>
    <mergeCell ref="B93:B97"/>
    <mergeCell ref="C93:I93"/>
    <mergeCell ref="M93:AD96"/>
    <mergeCell ref="C94:I94"/>
    <mergeCell ref="C95:I95"/>
    <mergeCell ref="C96:I96"/>
    <mergeCell ref="B82:N82"/>
    <mergeCell ref="C87:I87"/>
    <mergeCell ref="M87:AD87"/>
    <mergeCell ref="B88:B92"/>
    <mergeCell ref="C88:I88"/>
    <mergeCell ref="M88:AD88"/>
    <mergeCell ref="C89:I89"/>
    <mergeCell ref="M89:AD89"/>
    <mergeCell ref="C90:I90"/>
    <mergeCell ref="M90:AD90"/>
    <mergeCell ref="C77:G77"/>
    <mergeCell ref="K77:M77"/>
    <mergeCell ref="C79:G79"/>
    <mergeCell ref="K79:M79"/>
    <mergeCell ref="C81:G81"/>
    <mergeCell ref="K81:M81"/>
    <mergeCell ref="C71:G71"/>
    <mergeCell ref="K71:M71"/>
    <mergeCell ref="C73:G73"/>
    <mergeCell ref="K73:M73"/>
    <mergeCell ref="C75:G75"/>
    <mergeCell ref="K75:M75"/>
    <mergeCell ref="C65:G65"/>
    <mergeCell ref="K65:M65"/>
    <mergeCell ref="C67:G67"/>
    <mergeCell ref="K67:M67"/>
    <mergeCell ref="C69:G69"/>
    <mergeCell ref="K69:M69"/>
    <mergeCell ref="C59:G59"/>
    <mergeCell ref="K59:M59"/>
    <mergeCell ref="C61:G61"/>
    <mergeCell ref="K61:M61"/>
    <mergeCell ref="C63:G63"/>
    <mergeCell ref="K63:M63"/>
    <mergeCell ref="C53:G53"/>
    <mergeCell ref="K53:M53"/>
    <mergeCell ref="C55:G55"/>
    <mergeCell ref="K55:M55"/>
    <mergeCell ref="C57:G57"/>
    <mergeCell ref="K57:M57"/>
    <mergeCell ref="C47:G47"/>
    <mergeCell ref="K47:M47"/>
    <mergeCell ref="C49:G49"/>
    <mergeCell ref="K49:M49"/>
    <mergeCell ref="C51:G51"/>
    <mergeCell ref="K51:M51"/>
    <mergeCell ref="C41:G41"/>
    <mergeCell ref="K41:M41"/>
    <mergeCell ref="C43:G43"/>
    <mergeCell ref="K43:M43"/>
    <mergeCell ref="C45:G45"/>
    <mergeCell ref="K45:M45"/>
    <mergeCell ref="C35:G35"/>
    <mergeCell ref="K35:M35"/>
    <mergeCell ref="C37:G37"/>
    <mergeCell ref="K37:M37"/>
    <mergeCell ref="B38:N38"/>
    <mergeCell ref="C39:G39"/>
    <mergeCell ref="K39:M39"/>
    <mergeCell ref="C29:G29"/>
    <mergeCell ref="K29:M29"/>
    <mergeCell ref="C31:G31"/>
    <mergeCell ref="K31:M31"/>
    <mergeCell ref="C33:G33"/>
    <mergeCell ref="K33:M33"/>
    <mergeCell ref="C23:G23"/>
    <mergeCell ref="K23:M23"/>
    <mergeCell ref="C25:G25"/>
    <mergeCell ref="K25:M25"/>
    <mergeCell ref="C27:G27"/>
    <mergeCell ref="K27:M27"/>
    <mergeCell ref="C17:G17"/>
    <mergeCell ref="K17:M17"/>
    <mergeCell ref="C19:G19"/>
    <mergeCell ref="K19:M19"/>
    <mergeCell ref="C21:G21"/>
    <mergeCell ref="K21:M21"/>
    <mergeCell ref="B10:N10"/>
    <mergeCell ref="C11:G11"/>
    <mergeCell ref="K11:M11"/>
    <mergeCell ref="C13:G13"/>
    <mergeCell ref="K13:M13"/>
    <mergeCell ref="C15:G15"/>
    <mergeCell ref="K15:M15"/>
    <mergeCell ref="Z2:Z5"/>
    <mergeCell ref="AA2:AA5"/>
    <mergeCell ref="AB2:AB5"/>
    <mergeCell ref="AD2:AD8"/>
    <mergeCell ref="C3:G3"/>
    <mergeCell ref="B9:N9"/>
    <mergeCell ref="T2:T5"/>
    <mergeCell ref="U2:U5"/>
    <mergeCell ref="V2:V5"/>
    <mergeCell ref="W2:W5"/>
    <mergeCell ref="X2:X5"/>
    <mergeCell ref="Y2:Y5"/>
    <mergeCell ref="B1:D1"/>
    <mergeCell ref="K2:M8"/>
    <mergeCell ref="N2:N8"/>
    <mergeCell ref="P2:P8"/>
    <mergeCell ref="R2:R5"/>
    <mergeCell ref="S2:S5"/>
  </mergeCells>
  <conditionalFormatting sqref="W21:W22">
    <cfRule type="cellIs" dxfId="210" priority="200" operator="notEqual">
      <formula>0</formula>
    </cfRule>
  </conditionalFormatting>
  <conditionalFormatting sqref="Z23:Z24">
    <cfRule type="cellIs" dxfId="209" priority="199" operator="notEqual">
      <formula>0</formula>
    </cfRule>
  </conditionalFormatting>
  <conditionalFormatting sqref="Y25:Y26">
    <cfRule type="cellIs" dxfId="208" priority="198" operator="notEqual">
      <formula>0</formula>
    </cfRule>
  </conditionalFormatting>
  <conditionalFormatting sqref="Z35:Z36">
    <cfRule type="cellIs" dxfId="207" priority="197" operator="notEqual">
      <formula>0</formula>
    </cfRule>
  </conditionalFormatting>
  <conditionalFormatting sqref="W27:W28 W31:W34">
    <cfRule type="cellIs" dxfId="206" priority="196" operator="notEqual">
      <formula>0</formula>
    </cfRule>
  </conditionalFormatting>
  <conditionalFormatting sqref="Y57:Y58">
    <cfRule type="cellIs" dxfId="205" priority="195" operator="notEqual">
      <formula>0</formula>
    </cfRule>
  </conditionalFormatting>
  <conditionalFormatting sqref="W59:W60">
    <cfRule type="cellIs" dxfId="204" priority="194" operator="notEqual">
      <formula>0</formula>
    </cfRule>
  </conditionalFormatting>
  <conditionalFormatting sqref="R19:R20">
    <cfRule type="cellIs" dxfId="203" priority="193" operator="notEqual">
      <formula>0</formula>
    </cfRule>
  </conditionalFormatting>
  <conditionalFormatting sqref="T19:U20">
    <cfRule type="cellIs" dxfId="202" priority="192" operator="notEqual">
      <formula>0</formula>
    </cfRule>
  </conditionalFormatting>
  <conditionalFormatting sqref="T23:T26">
    <cfRule type="cellIs" dxfId="201" priority="191" operator="notEqual">
      <formula>0</formula>
    </cfRule>
  </conditionalFormatting>
  <conditionalFormatting sqref="U25:U26">
    <cfRule type="cellIs" dxfId="200" priority="190" operator="notEqual">
      <formula>0</formula>
    </cfRule>
  </conditionalFormatting>
  <conditionalFormatting sqref="U23:U24">
    <cfRule type="cellIs" dxfId="199" priority="189" operator="notEqual">
      <formula>0</formula>
    </cfRule>
  </conditionalFormatting>
  <conditionalFormatting sqref="T35:U36">
    <cfRule type="cellIs" dxfId="198" priority="188" operator="notEqual">
      <formula>0</formula>
    </cfRule>
  </conditionalFormatting>
  <conditionalFormatting sqref="T57:U58">
    <cfRule type="cellIs" dxfId="197" priority="187" operator="notEqual">
      <formula>0</formula>
    </cfRule>
  </conditionalFormatting>
  <conditionalFormatting sqref="S61:S64">
    <cfRule type="cellIs" dxfId="196" priority="186" operator="notEqual">
      <formula>0</formula>
    </cfRule>
  </conditionalFormatting>
  <conditionalFormatting sqref="S65:S66">
    <cfRule type="cellIs" dxfId="195" priority="185" operator="notEqual">
      <formula>0</formula>
    </cfRule>
  </conditionalFormatting>
  <conditionalFormatting sqref="V37">
    <cfRule type="cellIs" dxfId="194" priority="184" operator="notEqual">
      <formula>0</formula>
    </cfRule>
  </conditionalFormatting>
  <conditionalFormatting sqref="V21:V22">
    <cfRule type="cellIs" dxfId="193" priority="183" operator="notEqual">
      <formula>0</formula>
    </cfRule>
  </conditionalFormatting>
  <conditionalFormatting sqref="V27:V34">
    <cfRule type="cellIs" dxfId="192" priority="182" operator="notEqual">
      <formula>0</formula>
    </cfRule>
  </conditionalFormatting>
  <conditionalFormatting sqref="V59:V60">
    <cfRule type="cellIs" dxfId="191" priority="181" operator="notEqual">
      <formula>0</formula>
    </cfRule>
  </conditionalFormatting>
  <conditionalFormatting sqref="AB29:AB30">
    <cfRule type="cellIs" dxfId="190" priority="179" operator="notEqual">
      <formula>0</formula>
    </cfRule>
  </conditionalFormatting>
  <conditionalFormatting sqref="AB37">
    <cfRule type="cellIs" dxfId="189" priority="180" operator="notEqual">
      <formula>0</formula>
    </cfRule>
  </conditionalFormatting>
  <conditionalFormatting sqref="AA73:AA81">
    <cfRule type="cellIs" dxfId="188" priority="178" operator="notEqual">
      <formula>0</formula>
    </cfRule>
  </conditionalFormatting>
  <conditionalFormatting sqref="S67:S81">
    <cfRule type="cellIs" dxfId="187" priority="177" operator="notEqual">
      <formula>0</formula>
    </cfRule>
  </conditionalFormatting>
  <conditionalFormatting sqref="W13:W20">
    <cfRule type="cellIs" dxfId="186" priority="176" operator="notEqual">
      <formula>0</formula>
    </cfRule>
  </conditionalFormatting>
  <conditionalFormatting sqref="W29:W30">
    <cfRule type="cellIs" dxfId="185" priority="175" operator="notEqual">
      <formula>0</formula>
    </cfRule>
  </conditionalFormatting>
  <conditionalFormatting sqref="W37">
    <cfRule type="cellIs" dxfId="184" priority="174" operator="notEqual">
      <formula>0</formula>
    </cfRule>
  </conditionalFormatting>
  <conditionalFormatting sqref="W39:W46">
    <cfRule type="cellIs" dxfId="183" priority="173" operator="notEqual">
      <formula>0</formula>
    </cfRule>
  </conditionalFormatting>
  <conditionalFormatting sqref="W73:W81">
    <cfRule type="cellIs" dxfId="182" priority="172" operator="notEqual">
      <formula>0</formula>
    </cfRule>
  </conditionalFormatting>
  <conditionalFormatting sqref="X13:Z20">
    <cfRule type="cellIs" dxfId="181" priority="171" operator="notEqual">
      <formula>0</formula>
    </cfRule>
  </conditionalFormatting>
  <conditionalFormatting sqref="AA21:AA28">
    <cfRule type="cellIs" dxfId="180" priority="170" operator="notEqual">
      <formula>0</formula>
    </cfRule>
  </conditionalFormatting>
  <conditionalFormatting sqref="AA31:AA36">
    <cfRule type="cellIs" dxfId="179" priority="169" operator="notEqual">
      <formula>0</formula>
    </cfRule>
  </conditionalFormatting>
  <conditionalFormatting sqref="AA47:AA72">
    <cfRule type="cellIs" dxfId="178" priority="168" operator="notEqual">
      <formula>0</formula>
    </cfRule>
  </conditionalFormatting>
  <conditionalFormatting sqref="AB21:AB28">
    <cfRule type="cellIs" dxfId="177" priority="167" operator="notEqual">
      <formula>0</formula>
    </cfRule>
  </conditionalFormatting>
  <conditionalFormatting sqref="AB31:AB36">
    <cfRule type="cellIs" dxfId="176" priority="166" operator="notEqual">
      <formula>0</formula>
    </cfRule>
  </conditionalFormatting>
  <conditionalFormatting sqref="AB47:AB72">
    <cfRule type="cellIs" dxfId="175" priority="165" operator="notEqual">
      <formula>0</formula>
    </cfRule>
  </conditionalFormatting>
  <conditionalFormatting sqref="S11:S20">
    <cfRule type="cellIs" dxfId="174" priority="161" operator="notEqual">
      <formula>0</formula>
    </cfRule>
  </conditionalFormatting>
  <conditionalFormatting sqref="R21:R36">
    <cfRule type="cellIs" dxfId="173" priority="160" operator="notEqual">
      <formula>0</formula>
    </cfRule>
  </conditionalFormatting>
  <conditionalFormatting sqref="T29:T30">
    <cfRule type="cellIs" dxfId="172" priority="159" operator="notEqual">
      <formula>0</formula>
    </cfRule>
  </conditionalFormatting>
  <conditionalFormatting sqref="U37">
    <cfRule type="cellIs" dxfId="171" priority="158" operator="notEqual">
      <formula>0</formula>
    </cfRule>
  </conditionalFormatting>
  <conditionalFormatting sqref="U81">
    <cfRule type="cellIs" dxfId="170" priority="157" operator="notEqual">
      <formula>0</formula>
    </cfRule>
  </conditionalFormatting>
  <conditionalFormatting sqref="V73:V80">
    <cfRule type="cellIs" dxfId="169" priority="156" operator="notEqual">
      <formula>0</formula>
    </cfRule>
  </conditionalFormatting>
  <conditionalFormatting sqref="N11:N12 K11:L12">
    <cfRule type="cellIs" dxfId="168" priority="145" operator="lessThan">
      <formula>0</formula>
    </cfRule>
    <cfRule type="cellIs" dxfId="167" priority="146" operator="between">
      <formula>1</formula>
      <formula>11</formula>
    </cfRule>
    <cfRule type="expression" dxfId="166" priority="155">
      <formula>$J$11=FALSE</formula>
    </cfRule>
  </conditionalFormatting>
  <conditionalFormatting sqref="S101 U101 W101 K101:M101">
    <cfRule type="cellIs" dxfId="165" priority="154" operator="greaterThan">
      <formula>0</formula>
    </cfRule>
  </conditionalFormatting>
  <conditionalFormatting sqref="V83">
    <cfRule type="cellIs" dxfId="164" priority="153" operator="notEqual">
      <formula>0</formula>
    </cfRule>
  </conditionalFormatting>
  <conditionalFormatting sqref="R83:U83">
    <cfRule type="cellIs" dxfId="163" priority="152" operator="notEqual">
      <formula>0</formula>
    </cfRule>
  </conditionalFormatting>
  <conditionalFormatting sqref="W83">
    <cfRule type="cellIs" dxfId="162" priority="151" operator="notEqual">
      <formula>0</formula>
    </cfRule>
  </conditionalFormatting>
  <conditionalFormatting sqref="X83:Y83">
    <cfRule type="cellIs" dxfId="161" priority="150" operator="notEqual">
      <formula>0</formula>
    </cfRule>
  </conditionalFormatting>
  <conditionalFormatting sqref="Z83">
    <cfRule type="cellIs" dxfId="160" priority="149" operator="notEqual">
      <formula>0</formula>
    </cfRule>
  </conditionalFormatting>
  <conditionalFormatting sqref="AB83">
    <cfRule type="cellIs" dxfId="159" priority="148" operator="notEqual">
      <formula>0</formula>
    </cfRule>
  </conditionalFormatting>
  <conditionalFormatting sqref="AA83">
    <cfRule type="cellIs" dxfId="158" priority="147" operator="notEqual">
      <formula>0</formula>
    </cfRule>
  </conditionalFormatting>
  <conditionalFormatting sqref="N13:N14 K13:L28">
    <cfRule type="expression" dxfId="157" priority="102">
      <formula>$J$13=FALSE</formula>
    </cfRule>
    <cfRule type="cellIs" dxfId="156" priority="143" operator="lessThan">
      <formula>0</formula>
    </cfRule>
    <cfRule type="cellIs" dxfId="155" priority="144" operator="between">
      <formula>1</formula>
      <formula>11</formula>
    </cfRule>
  </conditionalFormatting>
  <conditionalFormatting sqref="N15:N16">
    <cfRule type="expression" dxfId="154" priority="6">
      <formula>$E$5="Ano"</formula>
    </cfRule>
    <cfRule type="expression" dxfId="153" priority="101">
      <formula>$J$15=FALSE</formula>
    </cfRule>
    <cfRule type="cellIs" dxfId="152" priority="141" operator="lessThan">
      <formula>0</formula>
    </cfRule>
    <cfRule type="cellIs" dxfId="151" priority="142" operator="between">
      <formula>1</formula>
      <formula>11</formula>
    </cfRule>
  </conditionalFormatting>
  <conditionalFormatting sqref="N17:N18">
    <cfRule type="expression" dxfId="150" priority="5">
      <formula>$E$5="Ano"</formula>
    </cfRule>
    <cfRule type="expression" dxfId="149" priority="100">
      <formula>$J$17=FALSE</formula>
    </cfRule>
    <cfRule type="cellIs" dxfId="148" priority="139" operator="lessThan">
      <formula>0</formula>
    </cfRule>
    <cfRule type="cellIs" dxfId="147" priority="140" operator="between">
      <formula>1</formula>
      <formula>11</formula>
    </cfRule>
  </conditionalFormatting>
  <conditionalFormatting sqref="N19:N20">
    <cfRule type="expression" dxfId="146" priority="99">
      <formula>$J$19=FALSE</formula>
    </cfRule>
    <cfRule type="cellIs" dxfId="145" priority="138" operator="lessThan">
      <formula>0</formula>
    </cfRule>
  </conditionalFormatting>
  <conditionalFormatting sqref="N21:N22">
    <cfRule type="expression" dxfId="144" priority="98">
      <formula>$J$21=FALSE</formula>
    </cfRule>
    <cfRule type="cellIs" dxfId="143" priority="137" operator="lessThan">
      <formula>0</formula>
    </cfRule>
  </conditionalFormatting>
  <conditionalFormatting sqref="N23:N24">
    <cfRule type="expression" dxfId="142" priority="97">
      <formula>$J$23=FALSE</formula>
    </cfRule>
    <cfRule type="cellIs" dxfId="141" priority="136" operator="lessThan">
      <formula>0</formula>
    </cfRule>
  </conditionalFormatting>
  <conditionalFormatting sqref="N25:N26">
    <cfRule type="expression" dxfId="140" priority="96">
      <formula>$J$25=FALSE</formula>
    </cfRule>
    <cfRule type="cellIs" dxfId="139" priority="135" operator="lessThan">
      <formula>0</formula>
    </cfRule>
  </conditionalFormatting>
  <conditionalFormatting sqref="N27:N28">
    <cfRule type="expression" dxfId="138" priority="95">
      <formula>$J$27=FALSE</formula>
    </cfRule>
    <cfRule type="cellIs" dxfId="137" priority="134" operator="lessThan">
      <formula>0</formula>
    </cfRule>
  </conditionalFormatting>
  <conditionalFormatting sqref="N29:N30 K29:L32">
    <cfRule type="expression" dxfId="136" priority="94">
      <formula>$J$29=FALSE</formula>
    </cfRule>
    <cfRule type="cellIs" dxfId="135" priority="133" operator="lessThan">
      <formula>0</formula>
    </cfRule>
  </conditionalFormatting>
  <conditionalFormatting sqref="N31:N32">
    <cfRule type="expression" dxfId="134" priority="93">
      <formula>$J$31=FALSE</formula>
    </cfRule>
    <cfRule type="cellIs" dxfId="133" priority="132" operator="lessThan">
      <formula>0</formula>
    </cfRule>
  </conditionalFormatting>
  <conditionalFormatting sqref="N33:N34 K33:L34">
    <cfRule type="expression" dxfId="132" priority="92">
      <formula>$J$33=FALSE</formula>
    </cfRule>
    <cfRule type="cellIs" dxfId="131" priority="131" operator="lessThan">
      <formula>0</formula>
    </cfRule>
  </conditionalFormatting>
  <conditionalFormatting sqref="N35:N36">
    <cfRule type="expression" dxfId="130" priority="91">
      <formula>$J$35=FALSE</formula>
    </cfRule>
    <cfRule type="cellIs" dxfId="129" priority="130" operator="lessThan">
      <formula>0</formula>
    </cfRule>
  </conditionalFormatting>
  <conditionalFormatting sqref="N37 K37:L37">
    <cfRule type="expression" dxfId="128" priority="90">
      <formula>$J$37=FALSE</formula>
    </cfRule>
    <cfRule type="cellIs" dxfId="127" priority="129" operator="lessThan">
      <formula>0</formula>
    </cfRule>
  </conditionalFormatting>
  <conditionalFormatting sqref="N39:N40">
    <cfRule type="expression" dxfId="126" priority="89">
      <formula>$J$39=FALSE</formula>
    </cfRule>
    <cfRule type="cellIs" dxfId="125" priority="127" operator="lessThan">
      <formula>0</formula>
    </cfRule>
    <cfRule type="cellIs" dxfId="124" priority="128" operator="between">
      <formula>1</formula>
      <formula>11</formula>
    </cfRule>
  </conditionalFormatting>
  <conditionalFormatting sqref="N41:N42">
    <cfRule type="expression" dxfId="123" priority="88">
      <formula>$J$41=FALSE</formula>
    </cfRule>
    <cfRule type="cellIs" dxfId="122" priority="125" operator="lessThan">
      <formula>0</formula>
    </cfRule>
    <cfRule type="cellIs" dxfId="121" priority="126" operator="between">
      <formula>1</formula>
      <formula>11</formula>
    </cfRule>
  </conditionalFormatting>
  <conditionalFormatting sqref="N43:N44">
    <cfRule type="expression" dxfId="120" priority="87">
      <formula>$J$43=FALSE</formula>
    </cfRule>
    <cfRule type="cellIs" dxfId="119" priority="123" operator="lessThan">
      <formula>0</formula>
    </cfRule>
    <cfRule type="cellIs" dxfId="118" priority="124" operator="between">
      <formula>1</formula>
      <formula>11</formula>
    </cfRule>
  </conditionalFormatting>
  <conditionalFormatting sqref="N45:N46">
    <cfRule type="expression" dxfId="117" priority="40">
      <formula>$J$45=FALSE</formula>
    </cfRule>
    <cfRule type="cellIs" dxfId="116" priority="121" operator="lessThan">
      <formula>0</formula>
    </cfRule>
    <cfRule type="cellIs" dxfId="115" priority="122" operator="between">
      <formula>1</formula>
      <formula>11</formula>
    </cfRule>
  </conditionalFormatting>
  <conditionalFormatting sqref="N47:N48">
    <cfRule type="expression" dxfId="114" priority="86">
      <formula>$J$47=FALSE</formula>
    </cfRule>
    <cfRule type="cellIs" dxfId="113" priority="120" operator="lessThan">
      <formula>0</formula>
    </cfRule>
  </conditionalFormatting>
  <conditionalFormatting sqref="N49:N50">
    <cfRule type="expression" dxfId="112" priority="85">
      <formula>$J$49=FALSE</formula>
    </cfRule>
    <cfRule type="cellIs" dxfId="111" priority="119" operator="lessThan">
      <formula>0</formula>
    </cfRule>
  </conditionalFormatting>
  <conditionalFormatting sqref="N51:N52">
    <cfRule type="expression" dxfId="110" priority="84">
      <formula>$J$51=FALSE</formula>
    </cfRule>
    <cfRule type="cellIs" dxfId="109" priority="118" operator="lessThan">
      <formula>0</formula>
    </cfRule>
  </conditionalFormatting>
  <conditionalFormatting sqref="N53:N54">
    <cfRule type="expression" dxfId="108" priority="83">
      <formula>$J$53=FALSE</formula>
    </cfRule>
    <cfRule type="cellIs" dxfId="107" priority="117" operator="lessThan">
      <formula>0</formula>
    </cfRule>
  </conditionalFormatting>
  <conditionalFormatting sqref="N55:N56">
    <cfRule type="expression" dxfId="106" priority="82">
      <formula>$J$55=FALSE</formula>
    </cfRule>
    <cfRule type="cellIs" dxfId="105" priority="116" operator="lessThan">
      <formula>0</formula>
    </cfRule>
  </conditionalFormatting>
  <conditionalFormatting sqref="N57:N58">
    <cfRule type="expression" dxfId="104" priority="81">
      <formula>$J$57=FALSE</formula>
    </cfRule>
    <cfRule type="cellIs" dxfId="103" priority="115" operator="lessThan">
      <formula>0</formula>
    </cfRule>
  </conditionalFormatting>
  <conditionalFormatting sqref="N59:N60">
    <cfRule type="expression" dxfId="102" priority="80">
      <formula>$J$59=FALSE</formula>
    </cfRule>
    <cfRule type="cellIs" dxfId="101" priority="114" operator="lessThan">
      <formula>0</formula>
    </cfRule>
  </conditionalFormatting>
  <conditionalFormatting sqref="N61:N62">
    <cfRule type="expression" dxfId="100" priority="79">
      <formula>$J$61=FALSE</formula>
    </cfRule>
    <cfRule type="cellIs" dxfId="99" priority="113" operator="lessThan">
      <formula>0</formula>
    </cfRule>
  </conditionalFormatting>
  <conditionalFormatting sqref="N63:N64 K63:L64">
    <cfRule type="expression" dxfId="98" priority="78">
      <formula>$J$63=FALSE</formula>
    </cfRule>
    <cfRule type="cellIs" dxfId="97" priority="112" operator="lessThan">
      <formula>0</formula>
    </cfRule>
  </conditionalFormatting>
  <conditionalFormatting sqref="N65:N66">
    <cfRule type="expression" dxfId="96" priority="77">
      <formula>$J$65=FALSE</formula>
    </cfRule>
    <cfRule type="cellIs" dxfId="95" priority="111" operator="lessThan">
      <formula>0</formula>
    </cfRule>
  </conditionalFormatting>
  <conditionalFormatting sqref="N67:N68 K67:L68">
    <cfRule type="expression" dxfId="94" priority="76">
      <formula>$J$67=FALSE</formula>
    </cfRule>
    <cfRule type="cellIs" dxfId="93" priority="110" operator="lessThan">
      <formula>0</formula>
    </cfRule>
  </conditionalFormatting>
  <conditionalFormatting sqref="N69:N70 K69:L70">
    <cfRule type="expression" dxfId="92" priority="75">
      <formula>$J$69=FALSE</formula>
    </cfRule>
    <cfRule type="cellIs" dxfId="91" priority="109" operator="lessThan">
      <formula>0</formula>
    </cfRule>
  </conditionalFormatting>
  <conditionalFormatting sqref="N71:N72">
    <cfRule type="expression" dxfId="90" priority="74">
      <formula>$J$71=FALSE</formula>
    </cfRule>
    <cfRule type="cellIs" dxfId="89" priority="108" operator="lessThan">
      <formula>0</formula>
    </cfRule>
  </conditionalFormatting>
  <conditionalFormatting sqref="N73:N74 K73:L76">
    <cfRule type="expression" dxfId="88" priority="73">
      <formula>$J$73=FALSE</formula>
    </cfRule>
    <cfRule type="cellIs" dxfId="87" priority="107" operator="lessThan">
      <formula>0</formula>
    </cfRule>
  </conditionalFormatting>
  <conditionalFormatting sqref="N75:N76">
    <cfRule type="expression" dxfId="86" priority="72">
      <formula>$J$75=FALSE</formula>
    </cfRule>
    <cfRule type="cellIs" dxfId="85" priority="106" operator="lessThan">
      <formula>0</formula>
    </cfRule>
  </conditionalFormatting>
  <conditionalFormatting sqref="N77:N78 K77:L78">
    <cfRule type="expression" dxfId="84" priority="71">
      <formula>$J$77=FALSE</formula>
    </cfRule>
    <cfRule type="cellIs" dxfId="83" priority="105" operator="lessThan">
      <formula>0</formula>
    </cfRule>
  </conditionalFormatting>
  <conditionalFormatting sqref="N79:N80 K79:L80">
    <cfRule type="expression" dxfId="82" priority="70">
      <formula>$J$79=FALSE</formula>
    </cfRule>
    <cfRule type="cellIs" dxfId="81" priority="104" operator="lessThan">
      <formula>0</formula>
    </cfRule>
  </conditionalFormatting>
  <conditionalFormatting sqref="N81 K81:L81">
    <cfRule type="expression" dxfId="80" priority="69">
      <formula>$J$81=FALSE</formula>
    </cfRule>
    <cfRule type="cellIs" dxfId="79" priority="103" operator="lessThan">
      <formula>0</formula>
    </cfRule>
  </conditionalFormatting>
  <conditionalFormatting sqref="R47:R48">
    <cfRule type="cellIs" dxfId="78" priority="68" operator="notEqual">
      <formula>0</formula>
    </cfRule>
  </conditionalFormatting>
  <conditionalFormatting sqref="R49:R50">
    <cfRule type="cellIs" dxfId="77" priority="67" operator="notEqual">
      <formula>0</formula>
    </cfRule>
  </conditionalFormatting>
  <conditionalFormatting sqref="R51:R52">
    <cfRule type="cellIs" dxfId="76" priority="66" operator="notEqual">
      <formula>0</formula>
    </cfRule>
  </conditionalFormatting>
  <conditionalFormatting sqref="R53:R54">
    <cfRule type="cellIs" dxfId="75" priority="65" operator="notEqual">
      <formula>0</formula>
    </cfRule>
  </conditionalFormatting>
  <conditionalFormatting sqref="R55:R56">
    <cfRule type="cellIs" dxfId="74" priority="64" operator="notEqual">
      <formula>0</formula>
    </cfRule>
  </conditionalFormatting>
  <conditionalFormatting sqref="R57:R58">
    <cfRule type="cellIs" dxfId="73" priority="63" operator="notEqual">
      <formula>0</formula>
    </cfRule>
  </conditionalFormatting>
  <conditionalFormatting sqref="R59:R60">
    <cfRule type="cellIs" dxfId="72" priority="62" operator="notEqual">
      <formula>0</formula>
    </cfRule>
  </conditionalFormatting>
  <conditionalFormatting sqref="R61:R62">
    <cfRule type="cellIs" dxfId="71" priority="61" operator="notEqual">
      <formula>0</formula>
    </cfRule>
  </conditionalFormatting>
  <conditionalFormatting sqref="R63:R64">
    <cfRule type="cellIs" dxfId="70" priority="60" operator="notEqual">
      <formula>0</formula>
    </cfRule>
  </conditionalFormatting>
  <conditionalFormatting sqref="R65:R66">
    <cfRule type="cellIs" dxfId="69" priority="59" operator="notEqual">
      <formula>0</formula>
    </cfRule>
  </conditionalFormatting>
  <conditionalFormatting sqref="R67:R68">
    <cfRule type="cellIs" dxfId="68" priority="58" operator="notEqual">
      <formula>0</formula>
    </cfRule>
  </conditionalFormatting>
  <conditionalFormatting sqref="R69:R70">
    <cfRule type="cellIs" dxfId="67" priority="57" operator="notEqual">
      <formula>0</formula>
    </cfRule>
  </conditionalFormatting>
  <conditionalFormatting sqref="R71:R72">
    <cfRule type="cellIs" dxfId="66" priority="56" operator="notEqual">
      <formula>0</formula>
    </cfRule>
  </conditionalFormatting>
  <conditionalFormatting sqref="S39:S40">
    <cfRule type="cellIs" dxfId="65" priority="55" operator="notEqual">
      <formula>0</formula>
    </cfRule>
  </conditionalFormatting>
  <conditionalFormatting sqref="S41:S42">
    <cfRule type="cellIs" dxfId="64" priority="54" operator="notEqual">
      <formula>0</formula>
    </cfRule>
  </conditionalFormatting>
  <conditionalFormatting sqref="S43:S44">
    <cfRule type="cellIs" dxfId="63" priority="53" operator="notEqual">
      <formula>0</formula>
    </cfRule>
  </conditionalFormatting>
  <conditionalFormatting sqref="S45:S46">
    <cfRule type="cellIs" dxfId="62" priority="52" operator="notEqual">
      <formula>0</formula>
    </cfRule>
  </conditionalFormatting>
  <conditionalFormatting sqref="X29:Z30">
    <cfRule type="cellIs" dxfId="61" priority="51" operator="notEqual">
      <formula>0</formula>
    </cfRule>
  </conditionalFormatting>
  <conditionalFormatting sqref="X37:Z37">
    <cfRule type="cellIs" dxfId="60" priority="50" operator="notEqual">
      <formula>0</formula>
    </cfRule>
  </conditionalFormatting>
  <conditionalFormatting sqref="X39:Z40">
    <cfRule type="cellIs" dxfId="59" priority="49" operator="notEqual">
      <formula>0</formula>
    </cfRule>
  </conditionalFormatting>
  <conditionalFormatting sqref="X41:Z42">
    <cfRule type="cellIs" dxfId="58" priority="48" operator="notEqual">
      <formula>0</formula>
    </cfRule>
  </conditionalFormatting>
  <conditionalFormatting sqref="X43:Z44">
    <cfRule type="cellIs" dxfId="57" priority="47" operator="notEqual">
      <formula>0</formula>
    </cfRule>
  </conditionalFormatting>
  <conditionalFormatting sqref="X45:Z46">
    <cfRule type="cellIs" dxfId="56" priority="46" operator="notEqual">
      <formula>0</formula>
    </cfRule>
  </conditionalFormatting>
  <conditionalFormatting sqref="X73:Z74">
    <cfRule type="cellIs" dxfId="55" priority="45" operator="notEqual">
      <formula>0</formula>
    </cfRule>
  </conditionalFormatting>
  <conditionalFormatting sqref="X75:Z76">
    <cfRule type="cellIs" dxfId="54" priority="44" operator="notEqual">
      <formula>0</formula>
    </cfRule>
  </conditionalFormatting>
  <conditionalFormatting sqref="X77:Z78">
    <cfRule type="cellIs" dxfId="53" priority="43" operator="notEqual">
      <formula>0</formula>
    </cfRule>
  </conditionalFormatting>
  <conditionalFormatting sqref="X79:Z80">
    <cfRule type="cellIs" dxfId="52" priority="42" operator="notEqual">
      <formula>0</formula>
    </cfRule>
  </conditionalFormatting>
  <conditionalFormatting sqref="X81:Z81">
    <cfRule type="cellIs" dxfId="51" priority="41" operator="notEqual">
      <formula>0</formula>
    </cfRule>
  </conditionalFormatting>
  <conditionalFormatting sqref="W11:W12">
    <cfRule type="cellIs" dxfId="50" priority="39" operator="notEqual">
      <formula>0</formula>
    </cfRule>
  </conditionalFormatting>
  <conditionalFormatting sqref="X11:Z12">
    <cfRule type="cellIs" dxfId="49" priority="38" operator="notEqual">
      <formula>0</formula>
    </cfRule>
  </conditionalFormatting>
  <conditionalFormatting sqref="P38">
    <cfRule type="expression" dxfId="48" priority="201" stopIfTrue="1">
      <formula>$P$38&gt;$G$5</formula>
    </cfRule>
    <cfRule type="expression" dxfId="47" priority="202" stopIfTrue="1">
      <formula>$P$38&lt;$F$5</formula>
    </cfRule>
    <cfRule type="expression" dxfId="46" priority="203">
      <formula>$P$38&gt;((($G$5-$F$5)/10*9)+$F$5)</formula>
    </cfRule>
    <cfRule type="expression" dxfId="45" priority="204">
      <formula>$P$38&gt;$F$5</formula>
    </cfRule>
  </conditionalFormatting>
  <conditionalFormatting sqref="P82">
    <cfRule type="expression" dxfId="44" priority="205" stopIfTrue="1">
      <formula>$P$82&gt;$G$6</formula>
    </cfRule>
    <cfRule type="expression" dxfId="43" priority="206" stopIfTrue="1">
      <formula>$P$82&lt;$F$6</formula>
    </cfRule>
    <cfRule type="expression" dxfId="42" priority="207">
      <formula>$P$82&gt;((($G$6-$F$6)/10*9)+$F$6)</formula>
    </cfRule>
    <cfRule type="expression" dxfId="41" priority="208">
      <formula>$P$82&gt;$F$6</formula>
    </cfRule>
  </conditionalFormatting>
  <conditionalFormatting sqref="D5:D6">
    <cfRule type="cellIs" dxfId="40" priority="163" stopIfTrue="1" operator="lessThan">
      <formula>0</formula>
    </cfRule>
    <cfRule type="cellIs" dxfId="39" priority="164" operator="greaterThan">
      <formula>2000</formula>
    </cfRule>
  </conditionalFormatting>
  <conditionalFormatting sqref="D5">
    <cfRule type="expression" dxfId="38" priority="37">
      <formula>$O$7=1</formula>
    </cfRule>
    <cfRule type="expression" dxfId="37" priority="162" stopIfTrue="1">
      <formula>$J$7=FALSE</formula>
    </cfRule>
  </conditionalFormatting>
  <conditionalFormatting sqref="D6">
    <cfRule type="expression" dxfId="36" priority="35">
      <formula>$J$8=FALSE</formula>
    </cfRule>
    <cfRule type="expression" dxfId="35" priority="36">
      <formula>$O$8=1</formula>
    </cfRule>
  </conditionalFormatting>
  <conditionalFormatting sqref="M100 W100">
    <cfRule type="expression" dxfId="34" priority="209">
      <formula>$M$101&gt;0</formula>
    </cfRule>
  </conditionalFormatting>
  <conditionalFormatting sqref="L100 U100">
    <cfRule type="expression" dxfId="33" priority="210">
      <formula>$L$101&gt;0</formula>
    </cfRule>
  </conditionalFormatting>
  <conditionalFormatting sqref="K100">
    <cfRule type="expression" dxfId="32" priority="211">
      <formula>$K$101&gt;0</formula>
    </cfRule>
  </conditionalFormatting>
  <conditionalFormatting sqref="K35:L36">
    <cfRule type="expression" dxfId="31" priority="32">
      <formula>$J$13=FALSE</formula>
    </cfRule>
    <cfRule type="cellIs" dxfId="30" priority="33" operator="lessThan">
      <formula>0</formula>
    </cfRule>
    <cfRule type="cellIs" dxfId="29" priority="34" operator="between">
      <formula>1</formula>
      <formula>11</formula>
    </cfRule>
  </conditionalFormatting>
  <conditionalFormatting sqref="K39:L40">
    <cfRule type="cellIs" dxfId="28" priority="29" operator="lessThan">
      <formula>0</formula>
    </cfRule>
    <cfRule type="cellIs" dxfId="27" priority="30" operator="between">
      <formula>1</formula>
      <formula>11</formula>
    </cfRule>
    <cfRule type="expression" dxfId="26" priority="31">
      <formula>$J$11=FALSE</formula>
    </cfRule>
  </conditionalFormatting>
  <conditionalFormatting sqref="K41:L46">
    <cfRule type="expression" dxfId="25" priority="26">
      <formula>$J$13=FALSE</formula>
    </cfRule>
    <cfRule type="cellIs" dxfId="24" priority="27" operator="lessThan">
      <formula>0</formula>
    </cfRule>
    <cfRule type="cellIs" dxfId="23" priority="28" operator="between">
      <formula>1</formula>
      <formula>11</formula>
    </cfRule>
  </conditionalFormatting>
  <conditionalFormatting sqref="K47:L62">
    <cfRule type="expression" dxfId="22" priority="23">
      <formula>$J$13=FALSE</formula>
    </cfRule>
    <cfRule type="cellIs" dxfId="21" priority="24" operator="lessThan">
      <formula>0</formula>
    </cfRule>
    <cfRule type="cellIs" dxfId="20" priority="25" operator="between">
      <formula>1</formula>
      <formula>11</formula>
    </cfRule>
  </conditionalFormatting>
  <conditionalFormatting sqref="K65:L66">
    <cfRule type="expression" dxfId="19" priority="21">
      <formula>$J$29=FALSE</formula>
    </cfRule>
    <cfRule type="cellIs" dxfId="18" priority="22" operator="lessThan">
      <formula>0</formula>
    </cfRule>
  </conditionalFormatting>
  <conditionalFormatting sqref="K71:L72">
    <cfRule type="expression" dxfId="17" priority="19">
      <formula>$J$69=FALSE</formula>
    </cfRule>
    <cfRule type="cellIs" dxfId="16" priority="20" operator="lessThan">
      <formula>0</formula>
    </cfRule>
  </conditionalFormatting>
  <conditionalFormatting sqref="N39:N46 N61:N62 N69:N70">
    <cfRule type="expression" dxfId="15" priority="18">
      <formula>$E$6="Ano"</formula>
    </cfRule>
  </conditionalFormatting>
  <conditionalFormatting sqref="P9">
    <cfRule type="expression" dxfId="14" priority="14" stopIfTrue="1">
      <formula>$P$38&gt;$G$5</formula>
    </cfRule>
    <cfRule type="expression" dxfId="13" priority="15" stopIfTrue="1">
      <formula>$P$38&lt;$F$5</formula>
    </cfRule>
    <cfRule type="expression" dxfId="12" priority="16">
      <formula>$P$38&gt;((($G$5-$F$5)/10*9)+$F$5)</formula>
    </cfRule>
    <cfRule type="expression" dxfId="11" priority="17">
      <formula>$P$38&gt;$F$5</formula>
    </cfRule>
  </conditionalFormatting>
  <conditionalFormatting sqref="P10">
    <cfRule type="expression" dxfId="10" priority="10" stopIfTrue="1">
      <formula>$P$82&gt;$G$6</formula>
    </cfRule>
    <cfRule type="expression" dxfId="9" priority="11" stopIfTrue="1">
      <formula>$P$82&lt;$F$6</formula>
    </cfRule>
    <cfRule type="expression" dxfId="8" priority="12">
      <formula>$P$82&gt;((($G$6-$F$6)/10*9)+$F$6)</formula>
    </cfRule>
    <cfRule type="expression" dxfId="7" priority="13">
      <formula>$P$82&gt;$F$6</formula>
    </cfRule>
  </conditionalFormatting>
  <conditionalFormatting sqref="N33:N34">
    <cfRule type="expression" dxfId="6" priority="9">
      <formula>$E$5="Ano"</formula>
    </cfRule>
  </conditionalFormatting>
  <conditionalFormatting sqref="N11:N12">
    <cfRule type="expression" dxfId="5" priority="8">
      <formula>$E$5="Ano"</formula>
    </cfRule>
  </conditionalFormatting>
  <conditionalFormatting sqref="N13:N14">
    <cfRule type="expression" dxfId="4" priority="7">
      <formula>$E$5="Ano"</formula>
    </cfRule>
  </conditionalFormatting>
  <conditionalFormatting sqref="N51">
    <cfRule type="expression" dxfId="3" priority="4">
      <formula>$E$6="Ano"</formula>
    </cfRule>
  </conditionalFormatting>
  <conditionalFormatting sqref="N55">
    <cfRule type="expression" dxfId="2" priority="3">
      <formula>$E$6="Ano"</formula>
    </cfRule>
  </conditionalFormatting>
  <conditionalFormatting sqref="N59">
    <cfRule type="expression" dxfId="1" priority="2">
      <formula>$E$6="Ano"</formula>
    </cfRule>
  </conditionalFormatting>
  <conditionalFormatting sqref="N19">
    <cfRule type="expression" dxfId="0" priority="1">
      <formula>$E$5="Ano"</formula>
    </cfRule>
  </conditionalFormatting>
  <dataValidations count="2">
    <dataValidation type="whole" allowBlank="1" showInputMessage="1" showErrorMessage="1" sqref="N11:N37 N39:N81">
      <formula1>0</formula1>
      <formula2>999999</formula2>
    </dataValidation>
    <dataValidation type="list" allowBlank="1" showInputMessage="1" showErrorMessage="1" sqref="E5:E6">
      <formula1>"Ano,Ne"</formula1>
    </dataValidation>
  </dataValidations>
  <hyperlinks>
    <hyperlink ref="B1:D1" location="'Hlavní strana'!A1" display="zpět na hlavní stranu"/>
  </hyperlinks>
  <pageMargins left="0.31496062992125984" right="0.31496062992125984" top="0.39370078740157483" bottom="0.19685039370078741" header="0.31496062992125984" footer="0.31496062992125984"/>
  <pageSetup paperSize="9" scale="64" fitToHeight="0" orientation="landscape" r:id="rId1"/>
  <rowBreaks count="2" manualBreakCount="2">
    <brk id="38" min="1" max="29" man="1"/>
    <brk id="84" min="1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1:AP108"/>
  <sheetViews>
    <sheetView zoomScaleNormal="100" workbookViewId="0">
      <selection activeCell="L96" sqref="L96"/>
    </sheetView>
  </sheetViews>
  <sheetFormatPr defaultRowHeight="14.25" x14ac:dyDescent="0.25"/>
  <cols>
    <col min="1" max="1" width="3.42578125" style="118" customWidth="1"/>
    <col min="2" max="2" width="8.5703125" style="254" customWidth="1"/>
    <col min="3" max="3" width="9" style="119" customWidth="1"/>
    <col min="4" max="7" width="17.42578125" style="119" customWidth="1"/>
    <col min="8" max="8" width="34.7109375" style="119" hidden="1" customWidth="1"/>
    <col min="9" max="9" width="8.85546875" style="119" customWidth="1"/>
    <col min="10" max="10" width="0.42578125" style="119" hidden="1" customWidth="1"/>
    <col min="11" max="13" width="21.7109375" style="119" customWidth="1"/>
    <col min="14" max="14" width="21.42578125" style="119" customWidth="1"/>
    <col min="15" max="15" width="13.5703125" style="119" hidden="1" customWidth="1"/>
    <col min="16" max="16" width="14.7109375" style="120" customWidth="1"/>
    <col min="17" max="17" width="0.42578125" style="119" hidden="1" customWidth="1"/>
    <col min="18" max="22" width="5.7109375" style="119" hidden="1" customWidth="1"/>
    <col min="23" max="23" width="6" style="119" hidden="1" customWidth="1"/>
    <col min="24" max="27" width="5.7109375" style="119" hidden="1" customWidth="1"/>
    <col min="28" max="28" width="6" style="119" hidden="1" customWidth="1"/>
    <col min="29" max="29" width="0.42578125" style="118" hidden="1" customWidth="1"/>
    <col min="30" max="30" width="20.7109375" style="118" customWidth="1"/>
    <col min="31" max="16384" width="9.140625" style="118"/>
  </cols>
  <sheetData>
    <row r="1" spans="2:30" ht="15" thickBot="1" x14ac:dyDescent="0.3">
      <c r="B1" s="345" t="s">
        <v>137</v>
      </c>
      <c r="C1" s="346"/>
      <c r="D1" s="347"/>
      <c r="E1" s="118"/>
      <c r="F1" s="118"/>
      <c r="G1" s="118"/>
      <c r="H1" s="118"/>
    </row>
    <row r="2" spans="2:30" ht="20.25" customHeight="1" x14ac:dyDescent="0.3">
      <c r="B2" s="466"/>
      <c r="C2" s="121"/>
      <c r="D2" s="121"/>
      <c r="E2" s="121"/>
      <c r="F2" s="121"/>
      <c r="G2" s="121"/>
      <c r="H2" s="121"/>
      <c r="I2" s="121"/>
      <c r="J2" s="121"/>
      <c r="K2" s="474" t="s">
        <v>115</v>
      </c>
      <c r="L2" s="475"/>
      <c r="M2" s="476"/>
      <c r="N2" s="477" t="s">
        <v>109</v>
      </c>
      <c r="O2" s="478"/>
      <c r="P2" s="479" t="s">
        <v>108</v>
      </c>
      <c r="Q2" s="478"/>
      <c r="R2" s="480" t="s">
        <v>78</v>
      </c>
      <c r="S2" s="481" t="s">
        <v>0</v>
      </c>
      <c r="T2" s="481" t="s">
        <v>8</v>
      </c>
      <c r="U2" s="481" t="s">
        <v>5</v>
      </c>
      <c r="V2" s="480" t="s">
        <v>27</v>
      </c>
      <c r="W2" s="481" t="s">
        <v>22</v>
      </c>
      <c r="X2" s="481" t="s">
        <v>23</v>
      </c>
      <c r="Y2" s="481" t="s">
        <v>24</v>
      </c>
      <c r="Z2" s="481" t="s">
        <v>25</v>
      </c>
      <c r="AA2" s="481" t="s">
        <v>26</v>
      </c>
      <c r="AB2" s="482" t="s">
        <v>21</v>
      </c>
      <c r="AC2" s="478"/>
      <c r="AD2" s="483" t="s">
        <v>107</v>
      </c>
    </row>
    <row r="3" spans="2:30" ht="27.75" customHeight="1" x14ac:dyDescent="0.3">
      <c r="B3" s="467"/>
      <c r="C3" s="468" t="s">
        <v>93</v>
      </c>
      <c r="D3" s="468"/>
      <c r="E3" s="468"/>
      <c r="F3" s="468"/>
      <c r="G3" s="468"/>
      <c r="H3" s="469"/>
      <c r="I3" s="122"/>
      <c r="J3" s="122"/>
      <c r="K3" s="484"/>
      <c r="L3" s="485"/>
      <c r="M3" s="486"/>
      <c r="N3" s="487"/>
      <c r="O3" s="488"/>
      <c r="P3" s="489"/>
      <c r="Q3" s="488"/>
      <c r="R3" s="490"/>
      <c r="S3" s="491"/>
      <c r="T3" s="491"/>
      <c r="U3" s="491"/>
      <c r="V3" s="490"/>
      <c r="W3" s="491"/>
      <c r="X3" s="491"/>
      <c r="Y3" s="491"/>
      <c r="Z3" s="491"/>
      <c r="AA3" s="491"/>
      <c r="AB3" s="492"/>
      <c r="AC3" s="488"/>
      <c r="AD3" s="493"/>
    </row>
    <row r="4" spans="2:30" s="119" customFormat="1" ht="30.95" customHeight="1" x14ac:dyDescent="0.3">
      <c r="B4" s="467"/>
      <c r="C4" s="470"/>
      <c r="D4" s="123" t="s">
        <v>124</v>
      </c>
      <c r="E4" s="124" t="s">
        <v>125</v>
      </c>
      <c r="F4" s="124" t="s">
        <v>94</v>
      </c>
      <c r="G4" s="124" t="s">
        <v>95</v>
      </c>
      <c r="H4" s="122"/>
      <c r="I4" s="122"/>
      <c r="J4" s="122" t="s">
        <v>90</v>
      </c>
      <c r="K4" s="484"/>
      <c r="L4" s="485"/>
      <c r="M4" s="486"/>
      <c r="N4" s="487"/>
      <c r="O4" s="488"/>
      <c r="P4" s="489"/>
      <c r="Q4" s="494"/>
      <c r="R4" s="490"/>
      <c r="S4" s="491"/>
      <c r="T4" s="491"/>
      <c r="U4" s="491"/>
      <c r="V4" s="490"/>
      <c r="W4" s="491"/>
      <c r="X4" s="491"/>
      <c r="Y4" s="491"/>
      <c r="Z4" s="491"/>
      <c r="AA4" s="491"/>
      <c r="AB4" s="492"/>
      <c r="AC4" s="495"/>
      <c r="AD4" s="493"/>
    </row>
    <row r="5" spans="2:30" s="119" customFormat="1" ht="30.95" customHeight="1" x14ac:dyDescent="0.3">
      <c r="B5" s="467"/>
      <c r="C5" s="125" t="s">
        <v>127</v>
      </c>
      <c r="D5" s="13">
        <v>0</v>
      </c>
      <c r="E5" s="255" t="s">
        <v>126</v>
      </c>
      <c r="F5" s="126">
        <f>IF(D5&gt;0,200000,0)</f>
        <v>0</v>
      </c>
      <c r="G5" s="126">
        <f>F5+D5*2200</f>
        <v>0</v>
      </c>
      <c r="H5" s="122"/>
      <c r="I5" s="122"/>
      <c r="J5" s="122"/>
      <c r="K5" s="484"/>
      <c r="L5" s="485"/>
      <c r="M5" s="486"/>
      <c r="N5" s="487"/>
      <c r="O5" s="488"/>
      <c r="P5" s="489"/>
      <c r="Q5" s="494"/>
      <c r="R5" s="490"/>
      <c r="S5" s="491"/>
      <c r="T5" s="491"/>
      <c r="U5" s="491"/>
      <c r="V5" s="490"/>
      <c r="W5" s="491"/>
      <c r="X5" s="491"/>
      <c r="Y5" s="491"/>
      <c r="Z5" s="491"/>
      <c r="AA5" s="491"/>
      <c r="AB5" s="492"/>
      <c r="AC5" s="495"/>
      <c r="AD5" s="493"/>
    </row>
    <row r="6" spans="2:30" s="130" customFormat="1" ht="30.95" hidden="1" customHeight="1" x14ac:dyDescent="0.25">
      <c r="B6" s="467"/>
      <c r="C6" s="127" t="s">
        <v>96</v>
      </c>
      <c r="D6" s="13">
        <v>0</v>
      </c>
      <c r="E6" s="255" t="s">
        <v>126</v>
      </c>
      <c r="F6" s="128">
        <f>IF(D6&gt;0,200000,0)</f>
        <v>0</v>
      </c>
      <c r="G6" s="128">
        <f>F6+D6*2200</f>
        <v>0</v>
      </c>
      <c r="H6" s="129"/>
      <c r="I6" s="263"/>
      <c r="J6" s="129"/>
      <c r="K6" s="484"/>
      <c r="L6" s="485"/>
      <c r="M6" s="486"/>
      <c r="N6" s="487"/>
      <c r="O6" s="496"/>
      <c r="P6" s="489"/>
      <c r="Q6" s="497"/>
      <c r="R6" s="498" t="s">
        <v>29</v>
      </c>
      <c r="S6" s="499"/>
      <c r="T6" s="499"/>
      <c r="U6" s="499"/>
      <c r="V6" s="500"/>
      <c r="W6" s="498" t="s">
        <v>28</v>
      </c>
      <c r="X6" s="499"/>
      <c r="Y6" s="499"/>
      <c r="Z6" s="499"/>
      <c r="AA6" s="499"/>
      <c r="AB6" s="501" t="s">
        <v>20</v>
      </c>
      <c r="AC6" s="502"/>
      <c r="AD6" s="493"/>
    </row>
    <row r="7" spans="2:30" s="130" customFormat="1" ht="21" customHeight="1" x14ac:dyDescent="0.25">
      <c r="B7" s="467"/>
      <c r="C7" s="129"/>
      <c r="D7" s="471"/>
      <c r="E7" s="129"/>
      <c r="F7" s="129"/>
      <c r="G7" s="129"/>
      <c r="H7" s="472"/>
      <c r="I7" s="129"/>
      <c r="J7" s="129" t="b">
        <f>ISNUMBER(D5)</f>
        <v>1</v>
      </c>
      <c r="K7" s="484"/>
      <c r="L7" s="485"/>
      <c r="M7" s="486"/>
      <c r="N7" s="487"/>
      <c r="O7" s="496">
        <f>IF((D5=0),IF(P38&gt;0,1,0),0)</f>
        <v>0</v>
      </c>
      <c r="P7" s="489"/>
      <c r="Q7" s="497"/>
      <c r="R7" s="497"/>
      <c r="S7" s="497"/>
      <c r="T7" s="497"/>
      <c r="U7" s="497"/>
      <c r="V7" s="497"/>
      <c r="W7" s="497"/>
      <c r="X7" s="497"/>
      <c r="Y7" s="497"/>
      <c r="Z7" s="497"/>
      <c r="AA7" s="497"/>
      <c r="AB7" s="497"/>
      <c r="AC7" s="502"/>
      <c r="AD7" s="493"/>
    </row>
    <row r="8" spans="2:30" s="41" customFormat="1" ht="21" customHeight="1" thickBot="1" x14ac:dyDescent="0.3">
      <c r="B8" s="467"/>
      <c r="C8" s="473"/>
      <c r="D8" s="473"/>
      <c r="E8" s="473"/>
      <c r="F8" s="473"/>
      <c r="G8" s="473"/>
      <c r="H8" s="129"/>
      <c r="I8" s="129"/>
      <c r="J8" s="129" t="b">
        <f>ISNUMBER(D6)</f>
        <v>1</v>
      </c>
      <c r="K8" s="503"/>
      <c r="L8" s="504"/>
      <c r="M8" s="505"/>
      <c r="N8" s="487"/>
      <c r="O8" s="496">
        <f>IF((D6=0),IF(P82&gt;0,1,0),0)</f>
        <v>0</v>
      </c>
      <c r="P8" s="489"/>
      <c r="Q8" s="506"/>
      <c r="R8" s="507">
        <v>54000</v>
      </c>
      <c r="S8" s="508">
        <v>50501</v>
      </c>
      <c r="T8" s="508">
        <v>52601</v>
      </c>
      <c r="U8" s="508">
        <v>52602</v>
      </c>
      <c r="V8" s="509">
        <v>51212</v>
      </c>
      <c r="W8" s="510">
        <v>51010</v>
      </c>
      <c r="X8" s="511">
        <v>51610</v>
      </c>
      <c r="Y8" s="511">
        <v>51710</v>
      </c>
      <c r="Z8" s="511">
        <v>51510</v>
      </c>
      <c r="AA8" s="512">
        <v>52510</v>
      </c>
      <c r="AB8" s="507">
        <v>60000</v>
      </c>
      <c r="AC8" s="502"/>
      <c r="AD8" s="513"/>
    </row>
    <row r="9" spans="2:30" s="41" customFormat="1" ht="27" customHeight="1" thickBot="1" x14ac:dyDescent="0.3">
      <c r="B9" s="362" t="s">
        <v>79</v>
      </c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131" t="e">
        <f>#REF!-P9</f>
        <v>#REF!</v>
      </c>
      <c r="P9" s="132">
        <f>P38</f>
        <v>0</v>
      </c>
      <c r="Q9" s="133">
        <f>IF(SUM($W$11:$W$37)&lt;&gt;0,1,0)</f>
        <v>0</v>
      </c>
      <c r="R9" s="134">
        <v>54000</v>
      </c>
      <c r="S9" s="135">
        <v>50501</v>
      </c>
      <c r="T9" s="135">
        <v>52601</v>
      </c>
      <c r="U9" s="135">
        <v>52602</v>
      </c>
      <c r="V9" s="136">
        <v>51212</v>
      </c>
      <c r="W9" s="134">
        <v>51010</v>
      </c>
      <c r="X9" s="135">
        <v>51610</v>
      </c>
      <c r="Y9" s="135">
        <v>51710</v>
      </c>
      <c r="Z9" s="135">
        <v>51510</v>
      </c>
      <c r="AA9" s="136">
        <v>52510</v>
      </c>
      <c r="AB9" s="134">
        <v>60000</v>
      </c>
      <c r="AC9" s="133"/>
      <c r="AD9" s="137" t="str">
        <f>AD38</f>
        <v>zbývá 0</v>
      </c>
    </row>
    <row r="10" spans="2:30" s="41" customFormat="1" ht="27" hidden="1" customHeight="1" thickBot="1" x14ac:dyDescent="0.3">
      <c r="B10" s="387" t="s">
        <v>80</v>
      </c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  <c r="O10" s="138" t="e">
        <f>#REF!-P10</f>
        <v>#REF!</v>
      </c>
      <c r="P10" s="139">
        <f>P82</f>
        <v>0</v>
      </c>
      <c r="Q10" s="140">
        <f>IF(SUM($W$39:$W$81)&lt;&gt;0,1,0)</f>
        <v>0</v>
      </c>
      <c r="R10" s="141">
        <v>54000</v>
      </c>
      <c r="S10" s="142">
        <v>50501</v>
      </c>
      <c r="T10" s="142">
        <v>52601</v>
      </c>
      <c r="U10" s="142">
        <v>52602</v>
      </c>
      <c r="V10" s="143">
        <v>51212</v>
      </c>
      <c r="W10" s="141">
        <v>51010</v>
      </c>
      <c r="X10" s="142">
        <v>51610</v>
      </c>
      <c r="Y10" s="142">
        <v>51710</v>
      </c>
      <c r="Z10" s="142">
        <v>51510</v>
      </c>
      <c r="AA10" s="144">
        <v>52510</v>
      </c>
      <c r="AB10" s="141">
        <v>60000</v>
      </c>
      <c r="AC10" s="140"/>
      <c r="AD10" s="145" t="str">
        <f>AD82</f>
        <v>zbývá 0</v>
      </c>
    </row>
    <row r="11" spans="2:30" s="41" customFormat="1" ht="30.95" customHeight="1" x14ac:dyDescent="0.25">
      <c r="B11" s="146" t="s">
        <v>51</v>
      </c>
      <c r="C11" s="356" t="s">
        <v>31</v>
      </c>
      <c r="D11" s="356"/>
      <c r="E11" s="356"/>
      <c r="F11" s="356"/>
      <c r="G11" s="356"/>
      <c r="H11" s="147"/>
      <c r="I11" s="147"/>
      <c r="J11" s="147" t="b">
        <f>ISNUMBER(N11)</f>
        <v>1</v>
      </c>
      <c r="K11" s="353" t="s">
        <v>139</v>
      </c>
      <c r="L11" s="354"/>
      <c r="M11" s="355"/>
      <c r="N11" s="26">
        <v>0</v>
      </c>
      <c r="O11" s="151">
        <f>IF($E$5="Ano",0,IF(ISNUMBER(N11),IF(N11&lt;12,0,N11),0))</f>
        <v>0</v>
      </c>
      <c r="P11" s="152">
        <f t="shared" ref="P11:P37" si="0">AD11*O11</f>
        <v>0</v>
      </c>
      <c r="Q11" s="153"/>
      <c r="R11" s="154"/>
      <c r="S11" s="155">
        <f>O11*1/24</f>
        <v>0</v>
      </c>
      <c r="T11" s="156"/>
      <c r="U11" s="156"/>
      <c r="V11" s="157"/>
      <c r="W11" s="154">
        <f>IF($O11&lt;&gt;0,1,0)</f>
        <v>0</v>
      </c>
      <c r="X11" s="156">
        <f>IF($O11&lt;&gt;0,"XXX",0)</f>
        <v>0</v>
      </c>
      <c r="Y11" s="156">
        <f t="shared" ref="Y11:Z13" si="1">IF($O11&lt;&gt;0,"XXX",0)</f>
        <v>0</v>
      </c>
      <c r="Z11" s="156">
        <f t="shared" si="1"/>
        <v>0</v>
      </c>
      <c r="AA11" s="157"/>
      <c r="AB11" s="154"/>
      <c r="AC11" s="153"/>
      <c r="AD11" s="158">
        <v>17510</v>
      </c>
    </row>
    <row r="12" spans="2:30" s="41" customFormat="1" ht="30.95" hidden="1" customHeight="1" x14ac:dyDescent="0.25">
      <c r="B12" s="27"/>
      <c r="C12" s="149"/>
      <c r="D12" s="149"/>
      <c r="E12" s="149"/>
      <c r="F12" s="149"/>
      <c r="G12" s="149"/>
      <c r="H12" s="29"/>
      <c r="I12" s="29"/>
      <c r="J12" s="29"/>
      <c r="K12" s="148"/>
      <c r="L12" s="149"/>
      <c r="M12" s="150"/>
      <c r="N12" s="32"/>
      <c r="O12" s="33"/>
      <c r="P12" s="34"/>
      <c r="Q12" s="35"/>
      <c r="R12" s="36"/>
      <c r="S12" s="37"/>
      <c r="T12" s="38"/>
      <c r="U12" s="38"/>
      <c r="V12" s="39"/>
      <c r="W12" s="36"/>
      <c r="X12" s="38"/>
      <c r="Y12" s="38"/>
      <c r="Z12" s="38"/>
      <c r="AA12" s="39"/>
      <c r="AB12" s="36"/>
      <c r="AC12" s="35"/>
      <c r="AD12" s="40"/>
    </row>
    <row r="13" spans="2:30" s="41" customFormat="1" ht="30.95" customHeight="1" x14ac:dyDescent="0.25">
      <c r="B13" s="42" t="s">
        <v>52</v>
      </c>
      <c r="C13" s="324" t="s">
        <v>32</v>
      </c>
      <c r="D13" s="324"/>
      <c r="E13" s="324"/>
      <c r="F13" s="324"/>
      <c r="G13" s="324"/>
      <c r="H13" s="44"/>
      <c r="I13" s="44"/>
      <c r="J13" s="44" t="b">
        <f t="shared" ref="J13:J81" si="2">ISNUMBER(N13)</f>
        <v>1</v>
      </c>
      <c r="K13" s="332" t="s">
        <v>139</v>
      </c>
      <c r="L13" s="324"/>
      <c r="M13" s="333"/>
      <c r="N13" s="24">
        <v>0</v>
      </c>
      <c r="O13" s="48">
        <f t="shared" ref="O13:O17" si="3">IF($E$5="Ano",0,IF(ISNUMBER(N13),IF(N13&lt;12,0,N13),0))</f>
        <v>0</v>
      </c>
      <c r="P13" s="49">
        <f t="shared" si="0"/>
        <v>0</v>
      </c>
      <c r="Q13" s="50"/>
      <c r="R13" s="51"/>
      <c r="S13" s="52">
        <f>O13*1/24</f>
        <v>0</v>
      </c>
      <c r="T13" s="53"/>
      <c r="U13" s="53"/>
      <c r="V13" s="54"/>
      <c r="W13" s="51">
        <f>IF($O13&lt;&gt;0,1,0)</f>
        <v>0</v>
      </c>
      <c r="X13" s="53">
        <f>IF($O13&lt;&gt;0,"XXX",0)</f>
        <v>0</v>
      </c>
      <c r="Y13" s="53">
        <f t="shared" si="1"/>
        <v>0</v>
      </c>
      <c r="Z13" s="53">
        <f t="shared" si="1"/>
        <v>0</v>
      </c>
      <c r="AA13" s="54"/>
      <c r="AB13" s="51"/>
      <c r="AC13" s="50"/>
      <c r="AD13" s="55">
        <v>28035</v>
      </c>
    </row>
    <row r="14" spans="2:30" s="41" customFormat="1" ht="30.95" hidden="1" customHeight="1" x14ac:dyDescent="0.25">
      <c r="B14" s="42"/>
      <c r="C14" s="159"/>
      <c r="D14" s="159"/>
      <c r="E14" s="159"/>
      <c r="F14" s="159"/>
      <c r="G14" s="159"/>
      <c r="H14" s="44"/>
      <c r="I14" s="44"/>
      <c r="J14" s="44"/>
      <c r="K14" s="160"/>
      <c r="L14" s="159"/>
      <c r="M14" s="161"/>
      <c r="N14" s="47"/>
      <c r="O14" s="48"/>
      <c r="P14" s="49"/>
      <c r="Q14" s="50"/>
      <c r="R14" s="51"/>
      <c r="S14" s="52"/>
      <c r="T14" s="53"/>
      <c r="U14" s="53"/>
      <c r="V14" s="54"/>
      <c r="W14" s="51"/>
      <c r="X14" s="53"/>
      <c r="Y14" s="53"/>
      <c r="Z14" s="53"/>
      <c r="AA14" s="54"/>
      <c r="AB14" s="51"/>
      <c r="AC14" s="50"/>
      <c r="AD14" s="55"/>
    </row>
    <row r="15" spans="2:30" s="41" customFormat="1" ht="30.95" customHeight="1" x14ac:dyDescent="0.25">
      <c r="B15" s="42" t="s">
        <v>53</v>
      </c>
      <c r="C15" s="324" t="s">
        <v>33</v>
      </c>
      <c r="D15" s="324"/>
      <c r="E15" s="324"/>
      <c r="F15" s="324"/>
      <c r="G15" s="324"/>
      <c r="H15" s="44"/>
      <c r="I15" s="44"/>
      <c r="J15" s="44" t="b">
        <f t="shared" si="2"/>
        <v>1</v>
      </c>
      <c r="K15" s="332" t="s">
        <v>139</v>
      </c>
      <c r="L15" s="324"/>
      <c r="M15" s="333"/>
      <c r="N15" s="24">
        <v>0</v>
      </c>
      <c r="O15" s="48">
        <f t="shared" si="3"/>
        <v>0</v>
      </c>
      <c r="P15" s="49">
        <f t="shared" si="0"/>
        <v>0</v>
      </c>
      <c r="Q15" s="50"/>
      <c r="R15" s="51"/>
      <c r="S15" s="52">
        <f>O15*1/24</f>
        <v>0</v>
      </c>
      <c r="T15" s="53"/>
      <c r="U15" s="53"/>
      <c r="V15" s="54"/>
      <c r="W15" s="51">
        <f>IF($O15&lt;&gt;0,1,0)</f>
        <v>0</v>
      </c>
      <c r="X15" s="53">
        <f>IF($O15&lt;&gt;0,"XXX",0)</f>
        <v>0</v>
      </c>
      <c r="Y15" s="53">
        <f t="shared" ref="Y15:Z15" si="4">IF($O15&lt;&gt;0,"XXX",0)</f>
        <v>0</v>
      </c>
      <c r="Z15" s="53">
        <f t="shared" si="4"/>
        <v>0</v>
      </c>
      <c r="AA15" s="54"/>
      <c r="AB15" s="51"/>
      <c r="AC15" s="50"/>
      <c r="AD15" s="55">
        <v>28035</v>
      </c>
    </row>
    <row r="16" spans="2:30" s="41" customFormat="1" ht="30.95" hidden="1" customHeight="1" x14ac:dyDescent="0.25">
      <c r="B16" s="42"/>
      <c r="C16" s="159"/>
      <c r="D16" s="159"/>
      <c r="E16" s="159"/>
      <c r="F16" s="159"/>
      <c r="G16" s="159"/>
      <c r="H16" s="44"/>
      <c r="I16" s="44"/>
      <c r="J16" s="44"/>
      <c r="K16" s="160"/>
      <c r="L16" s="159"/>
      <c r="M16" s="161"/>
      <c r="N16" s="47"/>
      <c r="O16" s="48"/>
      <c r="P16" s="49"/>
      <c r="Q16" s="50"/>
      <c r="R16" s="51"/>
      <c r="S16" s="52"/>
      <c r="T16" s="53"/>
      <c r="U16" s="53"/>
      <c r="V16" s="54"/>
      <c r="W16" s="51"/>
      <c r="X16" s="53"/>
      <c r="Y16" s="53"/>
      <c r="Z16" s="53"/>
      <c r="AA16" s="54"/>
      <c r="AB16" s="51"/>
      <c r="AC16" s="50"/>
      <c r="AD16" s="55"/>
    </row>
    <row r="17" spans="2:30" s="41" customFormat="1" ht="30.95" customHeight="1" x14ac:dyDescent="0.25">
      <c r="B17" s="42" t="s">
        <v>54</v>
      </c>
      <c r="C17" s="324" t="s">
        <v>34</v>
      </c>
      <c r="D17" s="324"/>
      <c r="E17" s="324"/>
      <c r="F17" s="324"/>
      <c r="G17" s="324"/>
      <c r="H17" s="44"/>
      <c r="I17" s="44"/>
      <c r="J17" s="44" t="b">
        <f t="shared" si="2"/>
        <v>1</v>
      </c>
      <c r="K17" s="332" t="s">
        <v>140</v>
      </c>
      <c r="L17" s="324"/>
      <c r="M17" s="333"/>
      <c r="N17" s="24">
        <v>0</v>
      </c>
      <c r="O17" s="48">
        <f t="shared" si="3"/>
        <v>0</v>
      </c>
      <c r="P17" s="49">
        <f t="shared" si="0"/>
        <v>0</v>
      </c>
      <c r="Q17" s="50"/>
      <c r="R17" s="51"/>
      <c r="S17" s="52">
        <f>O17*1/24</f>
        <v>0</v>
      </c>
      <c r="T17" s="53"/>
      <c r="U17" s="53"/>
      <c r="V17" s="54"/>
      <c r="W17" s="51">
        <f>IF($O17&lt;&gt;0,1,0)</f>
        <v>0</v>
      </c>
      <c r="X17" s="53">
        <f>IF($O17&lt;&gt;0,"XXX",0)</f>
        <v>0</v>
      </c>
      <c r="Y17" s="53">
        <f t="shared" ref="Y17:Z17" si="5">IF($O17&lt;&gt;0,"XXX",0)</f>
        <v>0</v>
      </c>
      <c r="Z17" s="53">
        <f t="shared" si="5"/>
        <v>0</v>
      </c>
      <c r="AA17" s="54"/>
      <c r="AB17" s="51"/>
      <c r="AC17" s="50"/>
      <c r="AD17" s="55">
        <v>4695</v>
      </c>
    </row>
    <row r="18" spans="2:30" s="41" customFormat="1" ht="30.95" hidden="1" customHeight="1" x14ac:dyDescent="0.25">
      <c r="B18" s="42"/>
      <c r="C18" s="159"/>
      <c r="D18" s="159"/>
      <c r="E18" s="159"/>
      <c r="F18" s="159"/>
      <c r="G18" s="159"/>
      <c r="H18" s="44"/>
      <c r="I18" s="44"/>
      <c r="J18" s="44"/>
      <c r="K18" s="160"/>
      <c r="L18" s="159"/>
      <c r="M18" s="161"/>
      <c r="N18" s="47"/>
      <c r="O18" s="48"/>
      <c r="P18" s="49"/>
      <c r="Q18" s="50"/>
      <c r="R18" s="51"/>
      <c r="S18" s="52"/>
      <c r="T18" s="53"/>
      <c r="U18" s="53"/>
      <c r="V18" s="54"/>
      <c r="W18" s="51"/>
      <c r="X18" s="53"/>
      <c r="Y18" s="53"/>
      <c r="Z18" s="53"/>
      <c r="AA18" s="54"/>
      <c r="AB18" s="51"/>
      <c r="AC18" s="50"/>
      <c r="AD18" s="55"/>
    </row>
    <row r="19" spans="2:30" s="41" customFormat="1" ht="30.95" customHeight="1" x14ac:dyDescent="0.25">
      <c r="B19" s="42" t="s">
        <v>55</v>
      </c>
      <c r="C19" s="324" t="s">
        <v>2</v>
      </c>
      <c r="D19" s="324"/>
      <c r="E19" s="324"/>
      <c r="F19" s="324"/>
      <c r="G19" s="324"/>
      <c r="H19" s="44"/>
      <c r="I19" s="44"/>
      <c r="J19" s="44" t="b">
        <f t="shared" si="2"/>
        <v>1</v>
      </c>
      <c r="K19" s="332" t="s">
        <v>141</v>
      </c>
      <c r="L19" s="324"/>
      <c r="M19" s="333"/>
      <c r="N19" s="24">
        <v>0</v>
      </c>
      <c r="O19" s="48">
        <f>IF($E$5="Ano",0,IF(ISNUMBER(N19),N19,0))</f>
        <v>0</v>
      </c>
      <c r="P19" s="49">
        <f t="shared" si="0"/>
        <v>0</v>
      </c>
      <c r="Q19" s="50"/>
      <c r="R19" s="51"/>
      <c r="S19" s="52">
        <f>O19*1/24</f>
        <v>0</v>
      </c>
      <c r="T19" s="53"/>
      <c r="U19" s="53"/>
      <c r="V19" s="54"/>
      <c r="W19" s="51">
        <f>IF($O19&lt;&gt;0,1,0)</f>
        <v>0</v>
      </c>
      <c r="X19" s="53">
        <f>IF($O19&lt;&gt;0,"XXX",0)</f>
        <v>0</v>
      </c>
      <c r="Y19" s="53">
        <f t="shared" ref="Y19:Z19" si="6">IF($O19&lt;&gt;0,"XXX",0)</f>
        <v>0</v>
      </c>
      <c r="Z19" s="53">
        <f t="shared" si="6"/>
        <v>0</v>
      </c>
      <c r="AA19" s="54"/>
      <c r="AB19" s="51"/>
      <c r="AC19" s="50"/>
      <c r="AD19" s="55">
        <v>16135</v>
      </c>
    </row>
    <row r="20" spans="2:30" s="41" customFormat="1" ht="30.95" hidden="1" customHeight="1" x14ac:dyDescent="0.25">
      <c r="B20" s="42"/>
      <c r="C20" s="159"/>
      <c r="D20" s="159"/>
      <c r="E20" s="159"/>
      <c r="F20" s="159"/>
      <c r="G20" s="159"/>
      <c r="H20" s="44"/>
      <c r="I20" s="44"/>
      <c r="J20" s="44"/>
      <c r="K20" s="160"/>
      <c r="L20" s="159"/>
      <c r="M20" s="161"/>
      <c r="N20" s="47"/>
      <c r="O20" s="48"/>
      <c r="P20" s="49"/>
      <c r="Q20" s="50"/>
      <c r="R20" s="51"/>
      <c r="S20" s="52"/>
      <c r="T20" s="53"/>
      <c r="U20" s="53"/>
      <c r="V20" s="54"/>
      <c r="W20" s="51"/>
      <c r="X20" s="53"/>
      <c r="Y20" s="53"/>
      <c r="Z20" s="53"/>
      <c r="AA20" s="54"/>
      <c r="AB20" s="51"/>
      <c r="AC20" s="50"/>
      <c r="AD20" s="55"/>
    </row>
    <row r="21" spans="2:30" s="41" customFormat="1" ht="30.95" customHeight="1" x14ac:dyDescent="0.25">
      <c r="B21" s="42" t="s">
        <v>56</v>
      </c>
      <c r="C21" s="324" t="s">
        <v>35</v>
      </c>
      <c r="D21" s="324"/>
      <c r="E21" s="324"/>
      <c r="F21" s="324"/>
      <c r="G21" s="324"/>
      <c r="H21" s="44"/>
      <c r="I21" s="44"/>
      <c r="J21" s="44" t="b">
        <f t="shared" si="2"/>
        <v>1</v>
      </c>
      <c r="K21" s="332" t="s">
        <v>116</v>
      </c>
      <c r="L21" s="324"/>
      <c r="M21" s="333"/>
      <c r="N21" s="24">
        <v>0</v>
      </c>
      <c r="O21" s="48">
        <f t="shared" ref="O21:O37" si="7">IF(ISNUMBER(N21),N21,0)</f>
        <v>0</v>
      </c>
      <c r="P21" s="49">
        <f t="shared" si="0"/>
        <v>0</v>
      </c>
      <c r="Q21" s="50"/>
      <c r="R21" s="56">
        <f>O21</f>
        <v>0</v>
      </c>
      <c r="S21" s="53"/>
      <c r="T21" s="53"/>
      <c r="U21" s="53"/>
      <c r="V21" s="54"/>
      <c r="W21" s="51"/>
      <c r="X21" s="53"/>
      <c r="Y21" s="53"/>
      <c r="Z21" s="53"/>
      <c r="AA21" s="53">
        <f>R21</f>
        <v>0</v>
      </c>
      <c r="AB21" s="51">
        <f>AA21</f>
        <v>0</v>
      </c>
      <c r="AC21" s="50"/>
      <c r="AD21" s="55">
        <v>16880</v>
      </c>
    </row>
    <row r="22" spans="2:30" s="41" customFormat="1" ht="30.95" hidden="1" customHeight="1" x14ac:dyDescent="0.25">
      <c r="B22" s="42"/>
      <c r="C22" s="159"/>
      <c r="D22" s="159"/>
      <c r="E22" s="159"/>
      <c r="F22" s="159"/>
      <c r="G22" s="159"/>
      <c r="H22" s="44"/>
      <c r="I22" s="44"/>
      <c r="J22" s="44"/>
      <c r="K22" s="160"/>
      <c r="L22" s="159"/>
      <c r="M22" s="161"/>
      <c r="N22" s="47"/>
      <c r="O22" s="48"/>
      <c r="P22" s="49"/>
      <c r="Q22" s="50"/>
      <c r="R22" s="56"/>
      <c r="S22" s="53"/>
      <c r="T22" s="53"/>
      <c r="U22" s="53"/>
      <c r="V22" s="54"/>
      <c r="W22" s="51"/>
      <c r="X22" s="53"/>
      <c r="Y22" s="53"/>
      <c r="Z22" s="53"/>
      <c r="AA22" s="53"/>
      <c r="AB22" s="51"/>
      <c r="AC22" s="50"/>
      <c r="AD22" s="55"/>
    </row>
    <row r="23" spans="2:30" s="41" customFormat="1" ht="30.95" customHeight="1" x14ac:dyDescent="0.25">
      <c r="B23" s="42" t="s">
        <v>57</v>
      </c>
      <c r="C23" s="324" t="s">
        <v>36</v>
      </c>
      <c r="D23" s="324"/>
      <c r="E23" s="324"/>
      <c r="F23" s="324"/>
      <c r="G23" s="324"/>
      <c r="H23" s="44"/>
      <c r="I23" s="44"/>
      <c r="J23" s="44" t="b">
        <f t="shared" si="2"/>
        <v>1</v>
      </c>
      <c r="K23" s="332" t="s">
        <v>117</v>
      </c>
      <c r="L23" s="324"/>
      <c r="M23" s="333"/>
      <c r="N23" s="24">
        <v>0</v>
      </c>
      <c r="O23" s="48">
        <f t="shared" si="7"/>
        <v>0</v>
      </c>
      <c r="P23" s="49">
        <f t="shared" si="0"/>
        <v>0</v>
      </c>
      <c r="Q23" s="50"/>
      <c r="R23" s="56">
        <f>O23</f>
        <v>0</v>
      </c>
      <c r="S23" s="53"/>
      <c r="T23" s="53"/>
      <c r="U23" s="53"/>
      <c r="V23" s="54"/>
      <c r="W23" s="51"/>
      <c r="X23" s="53"/>
      <c r="Y23" s="53"/>
      <c r="Z23" s="53"/>
      <c r="AA23" s="53">
        <f>R23/2</f>
        <v>0</v>
      </c>
      <c r="AB23" s="51">
        <f>AA23</f>
        <v>0</v>
      </c>
      <c r="AC23" s="50"/>
      <c r="AD23" s="55">
        <v>6752</v>
      </c>
    </row>
    <row r="24" spans="2:30" s="41" customFormat="1" ht="30.95" hidden="1" customHeight="1" x14ac:dyDescent="0.25">
      <c r="B24" s="42"/>
      <c r="C24" s="159"/>
      <c r="D24" s="159"/>
      <c r="E24" s="159"/>
      <c r="F24" s="159"/>
      <c r="G24" s="159"/>
      <c r="H24" s="44"/>
      <c r="I24" s="44"/>
      <c r="J24" s="44"/>
      <c r="K24" s="160"/>
      <c r="L24" s="159"/>
      <c r="M24" s="161"/>
      <c r="N24" s="47"/>
      <c r="O24" s="48"/>
      <c r="P24" s="49"/>
      <c r="Q24" s="50"/>
      <c r="R24" s="56"/>
      <c r="S24" s="53"/>
      <c r="T24" s="53"/>
      <c r="U24" s="53"/>
      <c r="V24" s="54"/>
      <c r="W24" s="51"/>
      <c r="X24" s="53"/>
      <c r="Y24" s="53"/>
      <c r="Z24" s="53"/>
      <c r="AA24" s="53"/>
      <c r="AB24" s="51"/>
      <c r="AC24" s="50"/>
      <c r="AD24" s="55"/>
    </row>
    <row r="25" spans="2:30" s="41" customFormat="1" ht="30.95" customHeight="1" x14ac:dyDescent="0.25">
      <c r="B25" s="42" t="s">
        <v>58</v>
      </c>
      <c r="C25" s="324" t="s">
        <v>150</v>
      </c>
      <c r="D25" s="324"/>
      <c r="E25" s="324"/>
      <c r="F25" s="324"/>
      <c r="G25" s="324"/>
      <c r="H25" s="44"/>
      <c r="I25" s="44"/>
      <c r="J25" s="44" t="b">
        <f t="shared" si="2"/>
        <v>1</v>
      </c>
      <c r="K25" s="332" t="s">
        <v>157</v>
      </c>
      <c r="L25" s="324"/>
      <c r="M25" s="333"/>
      <c r="N25" s="24">
        <v>0</v>
      </c>
      <c r="O25" s="48">
        <f t="shared" si="7"/>
        <v>0</v>
      </c>
      <c r="P25" s="49">
        <f t="shared" si="0"/>
        <v>0</v>
      </c>
      <c r="Q25" s="50"/>
      <c r="R25" s="56">
        <f>O25</f>
        <v>0</v>
      </c>
      <c r="S25" s="53"/>
      <c r="T25" s="53"/>
      <c r="U25" s="53"/>
      <c r="V25" s="54"/>
      <c r="W25" s="51"/>
      <c r="X25" s="53"/>
      <c r="Y25" s="53"/>
      <c r="Z25" s="53"/>
      <c r="AA25" s="53">
        <f>R25/2</f>
        <v>0</v>
      </c>
      <c r="AB25" s="51">
        <f>AA25</f>
        <v>0</v>
      </c>
      <c r="AC25" s="50"/>
      <c r="AD25" s="55">
        <v>6752</v>
      </c>
    </row>
    <row r="26" spans="2:30" s="41" customFormat="1" ht="30.95" hidden="1" customHeight="1" x14ac:dyDescent="0.25">
      <c r="B26" s="42"/>
      <c r="C26" s="159"/>
      <c r="D26" s="159"/>
      <c r="E26" s="159"/>
      <c r="F26" s="159"/>
      <c r="G26" s="159"/>
      <c r="H26" s="44"/>
      <c r="I26" s="44"/>
      <c r="J26" s="44"/>
      <c r="K26" s="160"/>
      <c r="L26" s="159"/>
      <c r="M26" s="161"/>
      <c r="N26" s="47"/>
      <c r="O26" s="48"/>
      <c r="P26" s="49"/>
      <c r="Q26" s="50"/>
      <c r="R26" s="56"/>
      <c r="S26" s="53"/>
      <c r="T26" s="53"/>
      <c r="U26" s="53"/>
      <c r="V26" s="54"/>
      <c r="W26" s="51"/>
      <c r="X26" s="53"/>
      <c r="Y26" s="53"/>
      <c r="Z26" s="53"/>
      <c r="AA26" s="53"/>
      <c r="AB26" s="51"/>
      <c r="AC26" s="50"/>
      <c r="AD26" s="55"/>
    </row>
    <row r="27" spans="2:30" s="41" customFormat="1" ht="30.95" customHeight="1" x14ac:dyDescent="0.25">
      <c r="B27" s="42" t="s">
        <v>59</v>
      </c>
      <c r="C27" s="324" t="s">
        <v>11</v>
      </c>
      <c r="D27" s="324"/>
      <c r="E27" s="324"/>
      <c r="F27" s="324"/>
      <c r="G27" s="324"/>
      <c r="H27" s="44"/>
      <c r="I27" s="44"/>
      <c r="J27" s="44" t="b">
        <f t="shared" si="2"/>
        <v>1</v>
      </c>
      <c r="K27" s="332" t="s">
        <v>118</v>
      </c>
      <c r="L27" s="324"/>
      <c r="M27" s="333"/>
      <c r="N27" s="24">
        <v>0</v>
      </c>
      <c r="O27" s="48">
        <f t="shared" si="7"/>
        <v>0</v>
      </c>
      <c r="P27" s="49">
        <f t="shared" si="0"/>
        <v>0</v>
      </c>
      <c r="Q27" s="50"/>
      <c r="R27" s="56">
        <f>O27</f>
        <v>0</v>
      </c>
      <c r="S27" s="52"/>
      <c r="T27" s="52"/>
      <c r="U27" s="53"/>
      <c r="V27" s="54"/>
      <c r="W27" s="51"/>
      <c r="X27" s="53"/>
      <c r="Y27" s="53"/>
      <c r="Z27" s="53"/>
      <c r="AA27" s="53">
        <f t="shared" ref="AA27:AA35" si="8">R27</f>
        <v>0</v>
      </c>
      <c r="AB27" s="51">
        <f>AA27</f>
        <v>0</v>
      </c>
      <c r="AC27" s="50"/>
      <c r="AD27" s="55">
        <v>10128</v>
      </c>
    </row>
    <row r="28" spans="2:30" s="41" customFormat="1" ht="30.95" hidden="1" customHeight="1" x14ac:dyDescent="0.25">
      <c r="B28" s="42"/>
      <c r="C28" s="159"/>
      <c r="D28" s="159"/>
      <c r="E28" s="159"/>
      <c r="F28" s="159"/>
      <c r="G28" s="159"/>
      <c r="H28" s="44"/>
      <c r="I28" s="44"/>
      <c r="J28" s="44"/>
      <c r="K28" s="160"/>
      <c r="L28" s="159"/>
      <c r="M28" s="161"/>
      <c r="N28" s="47"/>
      <c r="O28" s="48"/>
      <c r="P28" s="49"/>
      <c r="Q28" s="50"/>
      <c r="R28" s="56"/>
      <c r="S28" s="52"/>
      <c r="T28" s="52"/>
      <c r="U28" s="53"/>
      <c r="V28" s="54"/>
      <c r="W28" s="51"/>
      <c r="X28" s="53"/>
      <c r="Y28" s="53"/>
      <c r="Z28" s="53"/>
      <c r="AA28" s="54"/>
      <c r="AB28" s="51"/>
      <c r="AC28" s="50"/>
      <c r="AD28" s="55"/>
    </row>
    <row r="29" spans="2:30" s="41" customFormat="1" ht="30.95" customHeight="1" x14ac:dyDescent="0.25">
      <c r="B29" s="42" t="s">
        <v>60</v>
      </c>
      <c r="C29" s="324" t="s">
        <v>7</v>
      </c>
      <c r="D29" s="324"/>
      <c r="E29" s="324"/>
      <c r="F29" s="324"/>
      <c r="G29" s="324"/>
      <c r="H29" s="44"/>
      <c r="I29" s="44"/>
      <c r="J29" s="44" t="b">
        <f t="shared" si="2"/>
        <v>1</v>
      </c>
      <c r="K29" s="410" t="s">
        <v>144</v>
      </c>
      <c r="L29" s="411"/>
      <c r="M29" s="412"/>
      <c r="N29" s="24">
        <v>0</v>
      </c>
      <c r="O29" s="48">
        <f t="shared" si="7"/>
        <v>0</v>
      </c>
      <c r="P29" s="49">
        <f t="shared" si="0"/>
        <v>0</v>
      </c>
      <c r="Q29" s="50"/>
      <c r="R29" s="56"/>
      <c r="S29" s="52"/>
      <c r="T29" s="52">
        <f>O29</f>
        <v>0</v>
      </c>
      <c r="U29" s="53"/>
      <c r="V29" s="54"/>
      <c r="W29" s="51">
        <f>IF($O29&lt;&gt;0,1,0)</f>
        <v>0</v>
      </c>
      <c r="X29" s="53">
        <f>IF($O29&lt;&gt;0,"XXX",0)</f>
        <v>0</v>
      </c>
      <c r="Y29" s="53">
        <f t="shared" ref="Y29:Z29" si="9">IF($O29&lt;&gt;0,"XXX",0)</f>
        <v>0</v>
      </c>
      <c r="Z29" s="53">
        <f t="shared" si="9"/>
        <v>0</v>
      </c>
      <c r="AA29" s="54"/>
      <c r="AB29" s="51"/>
      <c r="AC29" s="50"/>
      <c r="AD29" s="55">
        <v>29698</v>
      </c>
    </row>
    <row r="30" spans="2:30" s="41" customFormat="1" ht="30.95" hidden="1" customHeight="1" x14ac:dyDescent="0.25">
      <c r="B30" s="42"/>
      <c r="C30" s="159"/>
      <c r="D30" s="159"/>
      <c r="E30" s="159"/>
      <c r="F30" s="159"/>
      <c r="G30" s="159"/>
      <c r="H30" s="44"/>
      <c r="I30" s="44"/>
      <c r="J30" s="44"/>
      <c r="K30" s="162"/>
      <c r="L30" s="163"/>
      <c r="M30" s="164"/>
      <c r="N30" s="47"/>
      <c r="O30" s="48"/>
      <c r="P30" s="49"/>
      <c r="Q30" s="50"/>
      <c r="R30" s="56"/>
      <c r="S30" s="52"/>
      <c r="T30" s="52"/>
      <c r="U30" s="53"/>
      <c r="V30" s="54"/>
      <c r="W30" s="51"/>
      <c r="X30" s="53"/>
      <c r="Y30" s="53"/>
      <c r="Z30" s="53"/>
      <c r="AA30" s="54"/>
      <c r="AB30" s="51"/>
      <c r="AC30" s="50"/>
      <c r="AD30" s="55"/>
    </row>
    <row r="31" spans="2:30" s="41" customFormat="1" ht="30.95" customHeight="1" x14ac:dyDescent="0.25">
      <c r="B31" s="42" t="s">
        <v>61</v>
      </c>
      <c r="C31" s="324" t="s">
        <v>37</v>
      </c>
      <c r="D31" s="324"/>
      <c r="E31" s="324"/>
      <c r="F31" s="324"/>
      <c r="G31" s="324"/>
      <c r="H31" s="44"/>
      <c r="I31" s="44"/>
      <c r="J31" s="44" t="b">
        <f t="shared" si="2"/>
        <v>1</v>
      </c>
      <c r="K31" s="332" t="s">
        <v>145</v>
      </c>
      <c r="L31" s="324"/>
      <c r="M31" s="333"/>
      <c r="N31" s="24">
        <v>0</v>
      </c>
      <c r="O31" s="48">
        <f t="shared" si="7"/>
        <v>0</v>
      </c>
      <c r="P31" s="49">
        <f t="shared" si="0"/>
        <v>0</v>
      </c>
      <c r="Q31" s="50"/>
      <c r="R31" s="56">
        <f>O31*2</f>
        <v>0</v>
      </c>
      <c r="S31" s="52"/>
      <c r="T31" s="52"/>
      <c r="U31" s="53"/>
      <c r="V31" s="54"/>
      <c r="W31" s="51"/>
      <c r="X31" s="53"/>
      <c r="Y31" s="53"/>
      <c r="Z31" s="53"/>
      <c r="AA31" s="53">
        <f>R31/2</f>
        <v>0</v>
      </c>
      <c r="AB31" s="51">
        <f>AA31</f>
        <v>0</v>
      </c>
      <c r="AC31" s="50"/>
      <c r="AD31" s="55">
        <v>8492</v>
      </c>
    </row>
    <row r="32" spans="2:30" s="41" customFormat="1" ht="30.95" hidden="1" customHeight="1" x14ac:dyDescent="0.25">
      <c r="B32" s="42"/>
      <c r="C32" s="159"/>
      <c r="D32" s="159"/>
      <c r="E32" s="159"/>
      <c r="F32" s="159"/>
      <c r="G32" s="159"/>
      <c r="H32" s="44"/>
      <c r="I32" s="44"/>
      <c r="J32" s="44"/>
      <c r="K32" s="162"/>
      <c r="L32" s="163"/>
      <c r="M32" s="164"/>
      <c r="N32" s="47"/>
      <c r="O32" s="48"/>
      <c r="P32" s="49"/>
      <c r="Q32" s="50"/>
      <c r="R32" s="56"/>
      <c r="S32" s="52"/>
      <c r="T32" s="52"/>
      <c r="U32" s="53"/>
      <c r="V32" s="54"/>
      <c r="W32" s="51"/>
      <c r="X32" s="53"/>
      <c r="Y32" s="53"/>
      <c r="Z32" s="53"/>
      <c r="AA32" s="53"/>
      <c r="AB32" s="51"/>
      <c r="AC32" s="50"/>
      <c r="AD32" s="55"/>
    </row>
    <row r="33" spans="2:30" s="41" customFormat="1" ht="30.95" customHeight="1" x14ac:dyDescent="0.25">
      <c r="B33" s="42" t="s">
        <v>62</v>
      </c>
      <c r="C33" s="324" t="s">
        <v>38</v>
      </c>
      <c r="D33" s="324"/>
      <c r="E33" s="324"/>
      <c r="F33" s="324"/>
      <c r="G33" s="324"/>
      <c r="H33" s="44"/>
      <c r="I33" s="44"/>
      <c r="J33" s="44" t="b">
        <f t="shared" si="2"/>
        <v>1</v>
      </c>
      <c r="K33" s="410" t="s">
        <v>142</v>
      </c>
      <c r="L33" s="411"/>
      <c r="M33" s="412"/>
      <c r="N33" s="24">
        <v>0</v>
      </c>
      <c r="O33" s="48">
        <f>IF($E$5="Ano",0,IF(ISNUMBER(N33),N33,0))</f>
        <v>0</v>
      </c>
      <c r="P33" s="49">
        <f t="shared" si="0"/>
        <v>0</v>
      </c>
      <c r="Q33" s="50"/>
      <c r="R33" s="56">
        <f>O33</f>
        <v>0</v>
      </c>
      <c r="S33" s="52"/>
      <c r="T33" s="52"/>
      <c r="U33" s="53"/>
      <c r="V33" s="54"/>
      <c r="W33" s="51"/>
      <c r="X33" s="53"/>
      <c r="Y33" s="53"/>
      <c r="Z33" s="53"/>
      <c r="AA33" s="53">
        <f t="shared" si="8"/>
        <v>0</v>
      </c>
      <c r="AB33" s="51">
        <f>AA33</f>
        <v>0</v>
      </c>
      <c r="AC33" s="50"/>
      <c r="AD33" s="55">
        <v>25320</v>
      </c>
    </row>
    <row r="34" spans="2:30" s="41" customFormat="1" ht="30.95" hidden="1" customHeight="1" x14ac:dyDescent="0.25">
      <c r="B34" s="42"/>
      <c r="C34" s="159"/>
      <c r="D34" s="159"/>
      <c r="E34" s="159"/>
      <c r="F34" s="159"/>
      <c r="G34" s="159"/>
      <c r="H34" s="44"/>
      <c r="I34" s="44"/>
      <c r="J34" s="44"/>
      <c r="K34" s="162"/>
      <c r="L34" s="163"/>
      <c r="M34" s="164"/>
      <c r="N34" s="47"/>
      <c r="O34" s="48"/>
      <c r="P34" s="49"/>
      <c r="Q34" s="50"/>
      <c r="R34" s="56"/>
      <c r="S34" s="52"/>
      <c r="T34" s="52"/>
      <c r="U34" s="53"/>
      <c r="V34" s="54"/>
      <c r="W34" s="51"/>
      <c r="X34" s="53"/>
      <c r="Y34" s="53"/>
      <c r="Z34" s="53"/>
      <c r="AA34" s="53"/>
      <c r="AB34" s="51"/>
      <c r="AC34" s="50"/>
      <c r="AD34" s="55"/>
    </row>
    <row r="35" spans="2:30" s="41" customFormat="1" ht="30.95" customHeight="1" x14ac:dyDescent="0.25">
      <c r="B35" s="42" t="s">
        <v>63</v>
      </c>
      <c r="C35" s="324" t="s">
        <v>14</v>
      </c>
      <c r="D35" s="324"/>
      <c r="E35" s="324"/>
      <c r="F35" s="324"/>
      <c r="G35" s="324"/>
      <c r="H35" s="44"/>
      <c r="I35" s="44"/>
      <c r="J35" s="44" t="b">
        <f t="shared" si="2"/>
        <v>1</v>
      </c>
      <c r="K35" s="332" t="s">
        <v>116</v>
      </c>
      <c r="L35" s="324"/>
      <c r="M35" s="333"/>
      <c r="N35" s="24">
        <v>0</v>
      </c>
      <c r="O35" s="48">
        <f t="shared" si="7"/>
        <v>0</v>
      </c>
      <c r="P35" s="49">
        <f t="shared" si="0"/>
        <v>0</v>
      </c>
      <c r="Q35" s="50"/>
      <c r="R35" s="56">
        <f>O35</f>
        <v>0</v>
      </c>
      <c r="S35" s="52"/>
      <c r="T35" s="52"/>
      <c r="U35" s="53"/>
      <c r="V35" s="54"/>
      <c r="W35" s="51"/>
      <c r="X35" s="53"/>
      <c r="Y35" s="53"/>
      <c r="Z35" s="53"/>
      <c r="AA35" s="53">
        <f t="shared" si="8"/>
        <v>0</v>
      </c>
      <c r="AB35" s="51">
        <f>AA35</f>
        <v>0</v>
      </c>
      <c r="AC35" s="50"/>
      <c r="AD35" s="55">
        <v>16880</v>
      </c>
    </row>
    <row r="36" spans="2:30" s="41" customFormat="1" ht="30.95" hidden="1" customHeight="1" x14ac:dyDescent="0.25">
      <c r="B36" s="60"/>
      <c r="C36" s="61"/>
      <c r="D36" s="61"/>
      <c r="E36" s="61"/>
      <c r="F36" s="61"/>
      <c r="G36" s="61"/>
      <c r="H36" s="62"/>
      <c r="I36" s="62"/>
      <c r="J36" s="62"/>
      <c r="K36" s="63"/>
      <c r="L36" s="61"/>
      <c r="M36" s="64"/>
      <c r="N36" s="65"/>
      <c r="O36" s="66"/>
      <c r="P36" s="67"/>
      <c r="Q36" s="68"/>
      <c r="R36" s="69"/>
      <c r="S36" s="70"/>
      <c r="T36" s="70"/>
      <c r="U36" s="71"/>
      <c r="V36" s="72"/>
      <c r="W36" s="73"/>
      <c r="X36" s="71"/>
      <c r="Y36" s="71"/>
      <c r="Z36" s="71"/>
      <c r="AA36" s="72"/>
      <c r="AB36" s="73"/>
      <c r="AC36" s="68"/>
      <c r="AD36" s="74"/>
    </row>
    <row r="37" spans="2:30" s="41" customFormat="1" ht="30.95" customHeight="1" thickBot="1" x14ac:dyDescent="0.3">
      <c r="B37" s="165" t="s">
        <v>64</v>
      </c>
      <c r="C37" s="331" t="s">
        <v>16</v>
      </c>
      <c r="D37" s="331"/>
      <c r="E37" s="331"/>
      <c r="F37" s="331"/>
      <c r="G37" s="331"/>
      <c r="H37" s="166"/>
      <c r="I37" s="166"/>
      <c r="J37" s="166" t="b">
        <f t="shared" si="2"/>
        <v>1</v>
      </c>
      <c r="K37" s="359" t="s">
        <v>149</v>
      </c>
      <c r="L37" s="360"/>
      <c r="M37" s="361"/>
      <c r="N37" s="25">
        <v>0</v>
      </c>
      <c r="O37" s="167">
        <f t="shared" si="7"/>
        <v>0</v>
      </c>
      <c r="P37" s="168">
        <f t="shared" si="0"/>
        <v>0</v>
      </c>
      <c r="Q37" s="169"/>
      <c r="R37" s="170"/>
      <c r="S37" s="171"/>
      <c r="T37" s="171"/>
      <c r="U37" s="171">
        <f>O37</f>
        <v>0</v>
      </c>
      <c r="V37" s="172"/>
      <c r="W37" s="173">
        <f>IF($O37&lt;&gt;0,1,0)</f>
        <v>0</v>
      </c>
      <c r="X37" s="174">
        <f>IF($O37&lt;&gt;0,"XXX",0)</f>
        <v>0</v>
      </c>
      <c r="Y37" s="174">
        <f t="shared" ref="Y37:Z37" si="10">IF($O37&lt;&gt;0,"XXX",0)</f>
        <v>0</v>
      </c>
      <c r="Z37" s="174">
        <f t="shared" si="10"/>
        <v>0</v>
      </c>
      <c r="AA37" s="172"/>
      <c r="AB37" s="173"/>
      <c r="AC37" s="169"/>
      <c r="AD37" s="175">
        <v>22056</v>
      </c>
    </row>
    <row r="38" spans="2:30" s="41" customFormat="1" ht="27" customHeight="1" thickBot="1" x14ac:dyDescent="0.3">
      <c r="B38" s="362" t="s">
        <v>79</v>
      </c>
      <c r="C38" s="36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63"/>
      <c r="O38" s="131">
        <f>G5-P38</f>
        <v>0</v>
      </c>
      <c r="P38" s="132">
        <f>SUM(P11:P37)</f>
        <v>0</v>
      </c>
      <c r="Q38" s="133">
        <f>IF(SUM($W$11:$W$37)&lt;&gt;0,1,0)</f>
        <v>0</v>
      </c>
      <c r="R38" s="134">
        <v>54000</v>
      </c>
      <c r="S38" s="135">
        <v>50501</v>
      </c>
      <c r="T38" s="135">
        <v>52601</v>
      </c>
      <c r="U38" s="135">
        <v>52602</v>
      </c>
      <c r="V38" s="136">
        <v>51212</v>
      </c>
      <c r="W38" s="134">
        <v>51010</v>
      </c>
      <c r="X38" s="135">
        <v>51610</v>
      </c>
      <c r="Y38" s="135">
        <v>51710</v>
      </c>
      <c r="Z38" s="135">
        <v>51510</v>
      </c>
      <c r="AA38" s="136">
        <v>52510</v>
      </c>
      <c r="AB38" s="134">
        <v>60000</v>
      </c>
      <c r="AC38" s="133"/>
      <c r="AD38" s="137" t="str">
        <f>IF(OR(P38&lt;F5,P38&gt;G5),"hodnota není v limitu","zbývá"&amp;" "&amp;$O$38)</f>
        <v>zbývá 0</v>
      </c>
    </row>
    <row r="39" spans="2:30" s="41" customFormat="1" ht="30.95" hidden="1" customHeight="1" x14ac:dyDescent="0.25">
      <c r="B39" s="176" t="s">
        <v>1</v>
      </c>
      <c r="C39" s="322" t="s">
        <v>39</v>
      </c>
      <c r="D39" s="322"/>
      <c r="E39" s="322"/>
      <c r="F39" s="322"/>
      <c r="G39" s="322"/>
      <c r="H39" s="177"/>
      <c r="I39" s="177"/>
      <c r="J39" s="177" t="b">
        <f t="shared" si="2"/>
        <v>1</v>
      </c>
      <c r="K39" s="357" t="s">
        <v>139</v>
      </c>
      <c r="L39" s="322"/>
      <c r="M39" s="358"/>
      <c r="N39" s="23">
        <v>0</v>
      </c>
      <c r="O39" s="151">
        <f>IF($E$6="Ano",0,IF(ISNUMBER(N39),IF(N39&lt;12,0,N39),0))</f>
        <v>0</v>
      </c>
      <c r="P39" s="178">
        <f t="shared" ref="P39:P81" si="11">AD39*O39</f>
        <v>0</v>
      </c>
      <c r="Q39" s="179"/>
      <c r="R39" s="180"/>
      <c r="S39" s="181">
        <f>O39*1/24</f>
        <v>0</v>
      </c>
      <c r="T39" s="181"/>
      <c r="U39" s="182"/>
      <c r="V39" s="183"/>
      <c r="W39" s="184">
        <f>IF($O39&lt;&gt;0,1,0)</f>
        <v>0</v>
      </c>
      <c r="X39" s="182">
        <f>IF($O39&lt;&gt;0,"XXX",0)</f>
        <v>0</v>
      </c>
      <c r="Y39" s="182">
        <f t="shared" ref="Y39:Z39" si="12">IF($O39&lt;&gt;0,"XXX",0)</f>
        <v>0</v>
      </c>
      <c r="Z39" s="182">
        <f t="shared" si="12"/>
        <v>0</v>
      </c>
      <c r="AA39" s="183"/>
      <c r="AB39" s="184"/>
      <c r="AC39" s="179"/>
      <c r="AD39" s="185">
        <v>17510</v>
      </c>
    </row>
    <row r="40" spans="2:30" s="41" customFormat="1" ht="30.95" hidden="1" customHeight="1" x14ac:dyDescent="0.25">
      <c r="B40" s="75"/>
      <c r="C40" s="76"/>
      <c r="D40" s="76"/>
      <c r="E40" s="76"/>
      <c r="F40" s="76"/>
      <c r="G40" s="76"/>
      <c r="H40" s="77"/>
      <c r="I40" s="77"/>
      <c r="J40" s="77"/>
      <c r="K40" s="78"/>
      <c r="L40" s="76"/>
      <c r="M40" s="79"/>
      <c r="N40" s="80"/>
      <c r="O40" s="33"/>
      <c r="P40" s="81"/>
      <c r="Q40" s="82"/>
      <c r="R40" s="83"/>
      <c r="S40" s="84"/>
      <c r="T40" s="84"/>
      <c r="U40" s="85"/>
      <c r="V40" s="86"/>
      <c r="W40" s="87"/>
      <c r="X40" s="85"/>
      <c r="Y40" s="85"/>
      <c r="Z40" s="85"/>
      <c r="AA40" s="86"/>
      <c r="AB40" s="87"/>
      <c r="AC40" s="82"/>
      <c r="AD40" s="88"/>
    </row>
    <row r="41" spans="2:30" s="41" customFormat="1" ht="30.95" hidden="1" customHeight="1" x14ac:dyDescent="0.25">
      <c r="B41" s="89" t="s">
        <v>65</v>
      </c>
      <c r="C41" s="323" t="s">
        <v>40</v>
      </c>
      <c r="D41" s="323"/>
      <c r="E41" s="323"/>
      <c r="F41" s="323"/>
      <c r="G41" s="323"/>
      <c r="H41" s="91"/>
      <c r="I41" s="91"/>
      <c r="J41" s="91" t="b">
        <f t="shared" si="2"/>
        <v>1</v>
      </c>
      <c r="K41" s="343" t="s">
        <v>139</v>
      </c>
      <c r="L41" s="323"/>
      <c r="M41" s="344"/>
      <c r="N41" s="24">
        <v>0</v>
      </c>
      <c r="O41" s="48">
        <f t="shared" ref="O41:O45" si="13">IF($E$6="Ano",0,IF(ISNUMBER(N41),IF(N41&lt;12,0,N41),0))</f>
        <v>0</v>
      </c>
      <c r="P41" s="94">
        <f t="shared" si="11"/>
        <v>0</v>
      </c>
      <c r="Q41" s="95"/>
      <c r="R41" s="96"/>
      <c r="S41" s="97">
        <f>O41*1/24</f>
        <v>0</v>
      </c>
      <c r="T41" s="97"/>
      <c r="U41" s="98"/>
      <c r="V41" s="99"/>
      <c r="W41" s="100">
        <f>IF($O41&lt;&gt;0,1,0)</f>
        <v>0</v>
      </c>
      <c r="X41" s="98">
        <f>IF($O41&lt;&gt;0,"XXX",0)</f>
        <v>0</v>
      </c>
      <c r="Y41" s="98">
        <f t="shared" ref="Y41:Z41" si="14">IF($O41&lt;&gt;0,"XXX",0)</f>
        <v>0</v>
      </c>
      <c r="Z41" s="98">
        <f t="shared" si="14"/>
        <v>0</v>
      </c>
      <c r="AA41" s="99"/>
      <c r="AB41" s="100"/>
      <c r="AC41" s="95"/>
      <c r="AD41" s="101">
        <v>28035</v>
      </c>
    </row>
    <row r="42" spans="2:30" s="41" customFormat="1" ht="30.95" hidden="1" customHeight="1" x14ac:dyDescent="0.25">
      <c r="B42" s="89"/>
      <c r="C42" s="186"/>
      <c r="D42" s="186"/>
      <c r="E42" s="186"/>
      <c r="F42" s="186"/>
      <c r="G42" s="186"/>
      <c r="H42" s="91"/>
      <c r="I42" s="91"/>
      <c r="J42" s="91"/>
      <c r="K42" s="187"/>
      <c r="L42" s="186"/>
      <c r="M42" s="188"/>
      <c r="N42" s="47"/>
      <c r="O42" s="48"/>
      <c r="P42" s="94"/>
      <c r="Q42" s="95"/>
      <c r="R42" s="96"/>
      <c r="S42" s="97"/>
      <c r="T42" s="97"/>
      <c r="U42" s="98"/>
      <c r="V42" s="99"/>
      <c r="W42" s="100"/>
      <c r="X42" s="98"/>
      <c r="Y42" s="98"/>
      <c r="Z42" s="98"/>
      <c r="AA42" s="99"/>
      <c r="AB42" s="100"/>
      <c r="AC42" s="95"/>
      <c r="AD42" s="101"/>
    </row>
    <row r="43" spans="2:30" s="41" customFormat="1" ht="30.95" hidden="1" customHeight="1" x14ac:dyDescent="0.25">
      <c r="B43" s="89" t="s">
        <v>66</v>
      </c>
      <c r="C43" s="323" t="s">
        <v>41</v>
      </c>
      <c r="D43" s="323"/>
      <c r="E43" s="323"/>
      <c r="F43" s="323"/>
      <c r="G43" s="323"/>
      <c r="H43" s="91"/>
      <c r="I43" s="91"/>
      <c r="J43" s="91" t="b">
        <f t="shared" si="2"/>
        <v>1</v>
      </c>
      <c r="K43" s="343" t="s">
        <v>139</v>
      </c>
      <c r="L43" s="323"/>
      <c r="M43" s="344"/>
      <c r="N43" s="24">
        <v>0</v>
      </c>
      <c r="O43" s="48">
        <f t="shared" si="13"/>
        <v>0</v>
      </c>
      <c r="P43" s="94">
        <f t="shared" si="11"/>
        <v>0</v>
      </c>
      <c r="Q43" s="95"/>
      <c r="R43" s="96"/>
      <c r="S43" s="97">
        <f>O43*1/24</f>
        <v>0</v>
      </c>
      <c r="T43" s="97"/>
      <c r="U43" s="98"/>
      <c r="V43" s="99"/>
      <c r="W43" s="100">
        <f>IF($O43&lt;&gt;0,1,0)</f>
        <v>0</v>
      </c>
      <c r="X43" s="98">
        <f>IF($O43&lt;&gt;0,"XXX",0)</f>
        <v>0</v>
      </c>
      <c r="Y43" s="98">
        <f t="shared" ref="Y43:Z43" si="15">IF($O43&lt;&gt;0,"XXX",0)</f>
        <v>0</v>
      </c>
      <c r="Z43" s="98">
        <f t="shared" si="15"/>
        <v>0</v>
      </c>
      <c r="AA43" s="99"/>
      <c r="AB43" s="100"/>
      <c r="AC43" s="95"/>
      <c r="AD43" s="101">
        <v>28035</v>
      </c>
    </row>
    <row r="44" spans="2:30" s="41" customFormat="1" ht="30.95" hidden="1" customHeight="1" x14ac:dyDescent="0.25">
      <c r="B44" s="89"/>
      <c r="C44" s="186"/>
      <c r="D44" s="186"/>
      <c r="E44" s="186"/>
      <c r="F44" s="186"/>
      <c r="G44" s="186"/>
      <c r="H44" s="91"/>
      <c r="I44" s="91"/>
      <c r="J44" s="91"/>
      <c r="K44" s="187"/>
      <c r="L44" s="186"/>
      <c r="M44" s="188"/>
      <c r="N44" s="47"/>
      <c r="O44" s="48"/>
      <c r="P44" s="94"/>
      <c r="Q44" s="95"/>
      <c r="R44" s="96"/>
      <c r="S44" s="97"/>
      <c r="T44" s="97"/>
      <c r="U44" s="98"/>
      <c r="V44" s="99"/>
      <c r="W44" s="100"/>
      <c r="X44" s="98"/>
      <c r="Y44" s="98"/>
      <c r="Z44" s="98"/>
      <c r="AA44" s="99"/>
      <c r="AB44" s="100"/>
      <c r="AC44" s="95"/>
      <c r="AD44" s="101"/>
    </row>
    <row r="45" spans="2:30" s="41" customFormat="1" ht="30.95" hidden="1" customHeight="1" x14ac:dyDescent="0.25">
      <c r="B45" s="89" t="s">
        <v>67</v>
      </c>
      <c r="C45" s="323" t="s">
        <v>42</v>
      </c>
      <c r="D45" s="323"/>
      <c r="E45" s="323"/>
      <c r="F45" s="323"/>
      <c r="G45" s="323"/>
      <c r="H45" s="91"/>
      <c r="I45" s="91"/>
      <c r="J45" s="91" t="b">
        <f t="shared" si="2"/>
        <v>1</v>
      </c>
      <c r="K45" s="343" t="s">
        <v>140</v>
      </c>
      <c r="L45" s="323"/>
      <c r="M45" s="344"/>
      <c r="N45" s="24">
        <v>0</v>
      </c>
      <c r="O45" s="48">
        <f t="shared" si="13"/>
        <v>0</v>
      </c>
      <c r="P45" s="94">
        <f t="shared" si="11"/>
        <v>0</v>
      </c>
      <c r="Q45" s="95"/>
      <c r="R45" s="96"/>
      <c r="S45" s="97">
        <f>O45*1/24</f>
        <v>0</v>
      </c>
      <c r="T45" s="97"/>
      <c r="U45" s="98"/>
      <c r="V45" s="99"/>
      <c r="W45" s="100">
        <f>IF($O45&lt;&gt;0,1,0)</f>
        <v>0</v>
      </c>
      <c r="X45" s="98">
        <f>IF($O45&lt;&gt;0,"XXX",0)</f>
        <v>0</v>
      </c>
      <c r="Y45" s="98">
        <f t="shared" ref="Y45:Z45" si="16">IF($O45&lt;&gt;0,"XXX",0)</f>
        <v>0</v>
      </c>
      <c r="Z45" s="98">
        <f t="shared" si="16"/>
        <v>0</v>
      </c>
      <c r="AA45" s="99"/>
      <c r="AB45" s="100"/>
      <c r="AC45" s="95"/>
      <c r="AD45" s="101">
        <v>4695</v>
      </c>
    </row>
    <row r="46" spans="2:30" s="41" customFormat="1" ht="30.95" hidden="1" customHeight="1" x14ac:dyDescent="0.25">
      <c r="B46" s="89"/>
      <c r="C46" s="186"/>
      <c r="D46" s="186"/>
      <c r="E46" s="186"/>
      <c r="F46" s="186"/>
      <c r="G46" s="186"/>
      <c r="H46" s="91"/>
      <c r="I46" s="91"/>
      <c r="J46" s="91"/>
      <c r="K46" s="187"/>
      <c r="L46" s="186"/>
      <c r="M46" s="188"/>
      <c r="N46" s="47"/>
      <c r="O46" s="48"/>
      <c r="P46" s="94"/>
      <c r="Q46" s="95"/>
      <c r="R46" s="96"/>
      <c r="S46" s="97"/>
      <c r="T46" s="97"/>
      <c r="U46" s="98"/>
      <c r="V46" s="99"/>
      <c r="W46" s="100"/>
      <c r="X46" s="98"/>
      <c r="Y46" s="98"/>
      <c r="Z46" s="98"/>
      <c r="AA46" s="99"/>
      <c r="AB46" s="100"/>
      <c r="AC46" s="95"/>
      <c r="AD46" s="101"/>
    </row>
    <row r="47" spans="2:30" s="41" customFormat="1" ht="30.95" hidden="1" customHeight="1" x14ac:dyDescent="0.25">
      <c r="B47" s="89" t="s">
        <v>3</v>
      </c>
      <c r="C47" s="323" t="s">
        <v>151</v>
      </c>
      <c r="D47" s="323"/>
      <c r="E47" s="323"/>
      <c r="F47" s="323"/>
      <c r="G47" s="323"/>
      <c r="H47" s="91"/>
      <c r="I47" s="91"/>
      <c r="J47" s="91" t="b">
        <f t="shared" si="2"/>
        <v>1</v>
      </c>
      <c r="K47" s="343" t="s">
        <v>157</v>
      </c>
      <c r="L47" s="323"/>
      <c r="M47" s="344"/>
      <c r="N47" s="24">
        <v>0</v>
      </c>
      <c r="O47" s="48">
        <f t="shared" ref="O47:O81" si="17">IF(ISNUMBER(N47),N47,0)</f>
        <v>0</v>
      </c>
      <c r="P47" s="94">
        <f t="shared" si="11"/>
        <v>0</v>
      </c>
      <c r="Q47" s="95"/>
      <c r="R47" s="96">
        <f t="shared" ref="R47:R61" si="18">O47</f>
        <v>0</v>
      </c>
      <c r="S47" s="97"/>
      <c r="T47" s="97"/>
      <c r="U47" s="98"/>
      <c r="V47" s="99"/>
      <c r="W47" s="100"/>
      <c r="X47" s="98"/>
      <c r="Y47" s="98"/>
      <c r="Z47" s="98"/>
      <c r="AA47" s="98">
        <f>R47/2</f>
        <v>0</v>
      </c>
      <c r="AB47" s="100">
        <f t="shared" ref="AB47:AB71" si="19">AA47</f>
        <v>0</v>
      </c>
      <c r="AC47" s="95"/>
      <c r="AD47" s="101">
        <v>6752</v>
      </c>
    </row>
    <row r="48" spans="2:30" s="41" customFormat="1" ht="30.95" hidden="1" customHeight="1" x14ac:dyDescent="0.25">
      <c r="B48" s="89"/>
      <c r="C48" s="186"/>
      <c r="D48" s="186"/>
      <c r="E48" s="186"/>
      <c r="F48" s="186"/>
      <c r="G48" s="186"/>
      <c r="H48" s="91"/>
      <c r="I48" s="91"/>
      <c r="J48" s="91"/>
      <c r="K48" s="187"/>
      <c r="L48" s="186"/>
      <c r="M48" s="188"/>
      <c r="N48" s="47"/>
      <c r="O48" s="48"/>
      <c r="P48" s="94"/>
      <c r="Q48" s="95"/>
      <c r="R48" s="96"/>
      <c r="S48" s="97"/>
      <c r="T48" s="97"/>
      <c r="U48" s="98"/>
      <c r="V48" s="99"/>
      <c r="W48" s="100"/>
      <c r="X48" s="98"/>
      <c r="Y48" s="98"/>
      <c r="Z48" s="98"/>
      <c r="AA48" s="98"/>
      <c r="AB48" s="100"/>
      <c r="AC48" s="95"/>
      <c r="AD48" s="101"/>
    </row>
    <row r="49" spans="2:30" s="41" customFormat="1" ht="30.95" hidden="1" customHeight="1" x14ac:dyDescent="0.25">
      <c r="B49" s="89" t="s">
        <v>4</v>
      </c>
      <c r="C49" s="323" t="s">
        <v>152</v>
      </c>
      <c r="D49" s="323"/>
      <c r="E49" s="323"/>
      <c r="F49" s="323"/>
      <c r="G49" s="323"/>
      <c r="H49" s="91"/>
      <c r="I49" s="91"/>
      <c r="J49" s="91" t="b">
        <f t="shared" si="2"/>
        <v>1</v>
      </c>
      <c r="K49" s="343" t="s">
        <v>119</v>
      </c>
      <c r="L49" s="323"/>
      <c r="M49" s="344"/>
      <c r="N49" s="24">
        <v>0</v>
      </c>
      <c r="O49" s="48">
        <f t="shared" si="17"/>
        <v>0</v>
      </c>
      <c r="P49" s="94">
        <f t="shared" si="11"/>
        <v>0</v>
      </c>
      <c r="Q49" s="95"/>
      <c r="R49" s="96">
        <f t="shared" si="18"/>
        <v>0</v>
      </c>
      <c r="S49" s="97"/>
      <c r="T49" s="97"/>
      <c r="U49" s="98"/>
      <c r="V49" s="99"/>
      <c r="W49" s="100"/>
      <c r="X49" s="98"/>
      <c r="Y49" s="98"/>
      <c r="Z49" s="98"/>
      <c r="AA49" s="98">
        <f t="shared" ref="AA49:AA69" si="20">R49</f>
        <v>0</v>
      </c>
      <c r="AB49" s="100">
        <f t="shared" si="19"/>
        <v>0</v>
      </c>
      <c r="AC49" s="95"/>
      <c r="AD49" s="101">
        <v>13504</v>
      </c>
    </row>
    <row r="50" spans="2:30" s="41" customFormat="1" ht="30.95" hidden="1" customHeight="1" x14ac:dyDescent="0.25">
      <c r="B50" s="89"/>
      <c r="C50" s="186"/>
      <c r="D50" s="186"/>
      <c r="E50" s="186"/>
      <c r="F50" s="186"/>
      <c r="G50" s="186"/>
      <c r="H50" s="91"/>
      <c r="I50" s="91"/>
      <c r="J50" s="91"/>
      <c r="K50" s="187"/>
      <c r="L50" s="186"/>
      <c r="M50" s="188"/>
      <c r="N50" s="47"/>
      <c r="O50" s="48"/>
      <c r="P50" s="94"/>
      <c r="Q50" s="95"/>
      <c r="R50" s="96"/>
      <c r="S50" s="97"/>
      <c r="T50" s="97"/>
      <c r="U50" s="98"/>
      <c r="V50" s="99"/>
      <c r="W50" s="100"/>
      <c r="X50" s="98"/>
      <c r="Y50" s="98"/>
      <c r="Z50" s="98"/>
      <c r="AA50" s="98"/>
      <c r="AB50" s="100"/>
      <c r="AC50" s="95"/>
      <c r="AD50" s="101"/>
    </row>
    <row r="51" spans="2:30" s="41" customFormat="1" ht="30.95" hidden="1" customHeight="1" x14ac:dyDescent="0.25">
      <c r="B51" s="89" t="s">
        <v>6</v>
      </c>
      <c r="C51" s="323" t="s">
        <v>91</v>
      </c>
      <c r="D51" s="323"/>
      <c r="E51" s="323"/>
      <c r="F51" s="323"/>
      <c r="G51" s="323"/>
      <c r="H51" s="91"/>
      <c r="I51" s="91"/>
      <c r="J51" s="91" t="b">
        <f t="shared" si="2"/>
        <v>1</v>
      </c>
      <c r="K51" s="343" t="s">
        <v>119</v>
      </c>
      <c r="L51" s="323"/>
      <c r="M51" s="344"/>
      <c r="N51" s="24">
        <v>0</v>
      </c>
      <c r="O51" s="48">
        <f>IF($E$6="Ano",0,IF(ISNUMBER(N51),N51,0))</f>
        <v>0</v>
      </c>
      <c r="P51" s="94">
        <f t="shared" si="11"/>
        <v>0</v>
      </c>
      <c r="Q51" s="95"/>
      <c r="R51" s="96">
        <f t="shared" si="18"/>
        <v>0</v>
      </c>
      <c r="S51" s="97"/>
      <c r="T51" s="97"/>
      <c r="U51" s="98"/>
      <c r="V51" s="99"/>
      <c r="W51" s="100"/>
      <c r="X51" s="98"/>
      <c r="Y51" s="98"/>
      <c r="Z51" s="98"/>
      <c r="AA51" s="98">
        <f t="shared" si="20"/>
        <v>0</v>
      </c>
      <c r="AB51" s="100">
        <f t="shared" si="19"/>
        <v>0</v>
      </c>
      <c r="AC51" s="95"/>
      <c r="AD51" s="101">
        <v>13504</v>
      </c>
    </row>
    <row r="52" spans="2:30" s="41" customFormat="1" ht="30.95" hidden="1" customHeight="1" x14ac:dyDescent="0.25">
      <c r="B52" s="89"/>
      <c r="C52" s="186"/>
      <c r="D52" s="186"/>
      <c r="E52" s="186"/>
      <c r="F52" s="186"/>
      <c r="G52" s="186"/>
      <c r="H52" s="91"/>
      <c r="I52" s="91"/>
      <c r="J52" s="91"/>
      <c r="K52" s="187"/>
      <c r="L52" s="186"/>
      <c r="M52" s="188"/>
      <c r="N52" s="47"/>
      <c r="O52" s="48"/>
      <c r="P52" s="94"/>
      <c r="Q52" s="95"/>
      <c r="R52" s="96"/>
      <c r="S52" s="97"/>
      <c r="T52" s="97"/>
      <c r="U52" s="98"/>
      <c r="V52" s="99"/>
      <c r="W52" s="100"/>
      <c r="X52" s="98"/>
      <c r="Y52" s="98"/>
      <c r="Z52" s="98"/>
      <c r="AA52" s="98"/>
      <c r="AB52" s="100"/>
      <c r="AC52" s="95"/>
      <c r="AD52" s="101"/>
    </row>
    <row r="53" spans="2:30" s="41" customFormat="1" ht="30.95" hidden="1" customHeight="1" x14ac:dyDescent="0.25">
      <c r="B53" s="89" t="s">
        <v>9</v>
      </c>
      <c r="C53" s="323" t="s">
        <v>153</v>
      </c>
      <c r="D53" s="323"/>
      <c r="E53" s="323"/>
      <c r="F53" s="323"/>
      <c r="G53" s="323"/>
      <c r="H53" s="91"/>
      <c r="I53" s="91"/>
      <c r="J53" s="91" t="b">
        <f t="shared" si="2"/>
        <v>1</v>
      </c>
      <c r="K53" s="343" t="s">
        <v>120</v>
      </c>
      <c r="L53" s="323"/>
      <c r="M53" s="344"/>
      <c r="N53" s="24">
        <v>0</v>
      </c>
      <c r="O53" s="48">
        <f t="shared" si="17"/>
        <v>0</v>
      </c>
      <c r="P53" s="94">
        <f t="shared" si="11"/>
        <v>0</v>
      </c>
      <c r="Q53" s="95"/>
      <c r="R53" s="96">
        <f t="shared" si="18"/>
        <v>0</v>
      </c>
      <c r="S53" s="97"/>
      <c r="T53" s="97"/>
      <c r="U53" s="98"/>
      <c r="V53" s="99"/>
      <c r="W53" s="100"/>
      <c r="X53" s="98"/>
      <c r="Y53" s="98"/>
      <c r="Z53" s="98"/>
      <c r="AA53" s="98">
        <f t="shared" si="20"/>
        <v>0</v>
      </c>
      <c r="AB53" s="100">
        <f t="shared" si="19"/>
        <v>0</v>
      </c>
      <c r="AC53" s="95"/>
      <c r="AD53" s="101">
        <v>23632</v>
      </c>
    </row>
    <row r="54" spans="2:30" s="41" customFormat="1" ht="30.95" hidden="1" customHeight="1" x14ac:dyDescent="0.25">
      <c r="B54" s="89"/>
      <c r="C54" s="186"/>
      <c r="D54" s="186"/>
      <c r="E54" s="186"/>
      <c r="F54" s="186"/>
      <c r="G54" s="186"/>
      <c r="H54" s="91"/>
      <c r="I54" s="91"/>
      <c r="J54" s="91"/>
      <c r="K54" s="187"/>
      <c r="L54" s="186"/>
      <c r="M54" s="188"/>
      <c r="N54" s="47"/>
      <c r="O54" s="48"/>
      <c r="P54" s="94"/>
      <c r="Q54" s="95"/>
      <c r="R54" s="96"/>
      <c r="S54" s="97"/>
      <c r="T54" s="97"/>
      <c r="U54" s="98"/>
      <c r="V54" s="99"/>
      <c r="W54" s="100"/>
      <c r="X54" s="98"/>
      <c r="Y54" s="98"/>
      <c r="Z54" s="98"/>
      <c r="AA54" s="98"/>
      <c r="AB54" s="100"/>
      <c r="AC54" s="95"/>
      <c r="AD54" s="101"/>
    </row>
    <row r="55" spans="2:30" s="41" customFormat="1" ht="30.95" hidden="1" customHeight="1" x14ac:dyDescent="0.25">
      <c r="B55" s="89" t="s">
        <v>10</v>
      </c>
      <c r="C55" s="323" t="s">
        <v>43</v>
      </c>
      <c r="D55" s="323"/>
      <c r="E55" s="323"/>
      <c r="F55" s="323"/>
      <c r="G55" s="323"/>
      <c r="H55" s="91"/>
      <c r="I55" s="91"/>
      <c r="J55" s="91" t="b">
        <f>ISNUMBER(N55)</f>
        <v>1</v>
      </c>
      <c r="K55" s="343" t="s">
        <v>120</v>
      </c>
      <c r="L55" s="323"/>
      <c r="M55" s="344"/>
      <c r="N55" s="24">
        <v>0</v>
      </c>
      <c r="O55" s="48">
        <f>IF($E$6="Ano",0,IF(ISNUMBER(N55),N55,0))</f>
        <v>0</v>
      </c>
      <c r="P55" s="94">
        <f t="shared" si="11"/>
        <v>0</v>
      </c>
      <c r="Q55" s="95"/>
      <c r="R55" s="96">
        <f t="shared" si="18"/>
        <v>0</v>
      </c>
      <c r="S55" s="97"/>
      <c r="T55" s="97"/>
      <c r="U55" s="98"/>
      <c r="V55" s="99"/>
      <c r="W55" s="100"/>
      <c r="X55" s="98"/>
      <c r="Y55" s="98"/>
      <c r="Z55" s="98"/>
      <c r="AA55" s="98">
        <f t="shared" si="20"/>
        <v>0</v>
      </c>
      <c r="AB55" s="100">
        <f t="shared" si="19"/>
        <v>0</v>
      </c>
      <c r="AC55" s="95"/>
      <c r="AD55" s="101">
        <v>23632</v>
      </c>
    </row>
    <row r="56" spans="2:30" s="41" customFormat="1" ht="30.95" hidden="1" customHeight="1" x14ac:dyDescent="0.25">
      <c r="B56" s="89"/>
      <c r="C56" s="186"/>
      <c r="D56" s="186"/>
      <c r="E56" s="186"/>
      <c r="F56" s="186"/>
      <c r="G56" s="186"/>
      <c r="H56" s="91"/>
      <c r="I56" s="91"/>
      <c r="J56" s="91"/>
      <c r="K56" s="187"/>
      <c r="L56" s="186"/>
      <c r="M56" s="188"/>
      <c r="N56" s="47"/>
      <c r="O56" s="48"/>
      <c r="P56" s="94"/>
      <c r="Q56" s="95"/>
      <c r="R56" s="96"/>
      <c r="S56" s="97"/>
      <c r="T56" s="97"/>
      <c r="U56" s="98"/>
      <c r="V56" s="99"/>
      <c r="W56" s="100"/>
      <c r="X56" s="98"/>
      <c r="Y56" s="98"/>
      <c r="Z56" s="98"/>
      <c r="AA56" s="98"/>
      <c r="AB56" s="100"/>
      <c r="AC56" s="95"/>
      <c r="AD56" s="101"/>
    </row>
    <row r="57" spans="2:30" s="41" customFormat="1" ht="30.95" hidden="1" customHeight="1" x14ac:dyDescent="0.25">
      <c r="B57" s="89" t="s">
        <v>68</v>
      </c>
      <c r="C57" s="323" t="s">
        <v>154</v>
      </c>
      <c r="D57" s="323"/>
      <c r="E57" s="323"/>
      <c r="F57" s="323"/>
      <c r="G57" s="323"/>
      <c r="H57" s="91"/>
      <c r="I57" s="91"/>
      <c r="J57" s="91" t="b">
        <f t="shared" si="2"/>
        <v>1</v>
      </c>
      <c r="K57" s="343" t="s">
        <v>121</v>
      </c>
      <c r="L57" s="323"/>
      <c r="M57" s="344"/>
      <c r="N57" s="24">
        <v>0</v>
      </c>
      <c r="O57" s="48">
        <f t="shared" si="17"/>
        <v>0</v>
      </c>
      <c r="P57" s="94">
        <f t="shared" si="11"/>
        <v>0</v>
      </c>
      <c r="Q57" s="95"/>
      <c r="R57" s="96">
        <f t="shared" si="18"/>
        <v>0</v>
      </c>
      <c r="S57" s="97"/>
      <c r="T57" s="97"/>
      <c r="U57" s="98"/>
      <c r="V57" s="99"/>
      <c r="W57" s="100"/>
      <c r="X57" s="98"/>
      <c r="Y57" s="98"/>
      <c r="Z57" s="98"/>
      <c r="AA57" s="98">
        <f t="shared" si="20"/>
        <v>0</v>
      </c>
      <c r="AB57" s="100">
        <f t="shared" si="19"/>
        <v>0</v>
      </c>
      <c r="AC57" s="95"/>
      <c r="AD57" s="101">
        <v>33760</v>
      </c>
    </row>
    <row r="58" spans="2:30" s="41" customFormat="1" ht="30.95" hidden="1" customHeight="1" x14ac:dyDescent="0.25">
      <c r="B58" s="89"/>
      <c r="C58" s="186"/>
      <c r="D58" s="186"/>
      <c r="E58" s="186"/>
      <c r="F58" s="186"/>
      <c r="G58" s="186"/>
      <c r="H58" s="91"/>
      <c r="I58" s="91"/>
      <c r="J58" s="91"/>
      <c r="K58" s="187"/>
      <c r="L58" s="186"/>
      <c r="M58" s="188"/>
      <c r="N58" s="47"/>
      <c r="O58" s="48"/>
      <c r="P58" s="94"/>
      <c r="Q58" s="95"/>
      <c r="R58" s="96"/>
      <c r="S58" s="97"/>
      <c r="T58" s="97"/>
      <c r="U58" s="98"/>
      <c r="V58" s="99"/>
      <c r="W58" s="100"/>
      <c r="X58" s="98"/>
      <c r="Y58" s="98"/>
      <c r="Z58" s="98"/>
      <c r="AA58" s="98"/>
      <c r="AB58" s="100"/>
      <c r="AC58" s="95"/>
      <c r="AD58" s="101"/>
    </row>
    <row r="59" spans="2:30" s="41" customFormat="1" ht="30.95" hidden="1" customHeight="1" x14ac:dyDescent="0.25">
      <c r="B59" s="89" t="s">
        <v>69</v>
      </c>
      <c r="C59" s="323" t="s">
        <v>44</v>
      </c>
      <c r="D59" s="323"/>
      <c r="E59" s="323"/>
      <c r="F59" s="323"/>
      <c r="G59" s="323"/>
      <c r="H59" s="91"/>
      <c r="I59" s="91"/>
      <c r="J59" s="91" t="b">
        <f t="shared" si="2"/>
        <v>1</v>
      </c>
      <c r="K59" s="343" t="s">
        <v>121</v>
      </c>
      <c r="L59" s="323"/>
      <c r="M59" s="344"/>
      <c r="N59" s="24">
        <v>0</v>
      </c>
      <c r="O59" s="48">
        <f>IF($E$6="Ano",0,IF(ISNUMBER(N59),N59,0))</f>
        <v>0</v>
      </c>
      <c r="P59" s="94">
        <f t="shared" si="11"/>
        <v>0</v>
      </c>
      <c r="Q59" s="95"/>
      <c r="R59" s="96">
        <f t="shared" si="18"/>
        <v>0</v>
      </c>
      <c r="S59" s="97"/>
      <c r="T59" s="97"/>
      <c r="U59" s="98"/>
      <c r="V59" s="99"/>
      <c r="W59" s="100"/>
      <c r="X59" s="98"/>
      <c r="Y59" s="98"/>
      <c r="Z59" s="98"/>
      <c r="AA59" s="98">
        <f t="shared" si="20"/>
        <v>0</v>
      </c>
      <c r="AB59" s="100">
        <f t="shared" si="19"/>
        <v>0</v>
      </c>
      <c r="AC59" s="95"/>
      <c r="AD59" s="101">
        <v>33760</v>
      </c>
    </row>
    <row r="60" spans="2:30" s="41" customFormat="1" ht="30.95" hidden="1" customHeight="1" x14ac:dyDescent="0.25">
      <c r="B60" s="89"/>
      <c r="C60" s="186"/>
      <c r="D60" s="186"/>
      <c r="E60" s="186"/>
      <c r="F60" s="186"/>
      <c r="G60" s="186"/>
      <c r="H60" s="91"/>
      <c r="I60" s="91"/>
      <c r="J60" s="91"/>
      <c r="K60" s="187"/>
      <c r="L60" s="186"/>
      <c r="M60" s="188"/>
      <c r="N60" s="47"/>
      <c r="O60" s="48"/>
      <c r="P60" s="94"/>
      <c r="Q60" s="95"/>
      <c r="R60" s="96"/>
      <c r="S60" s="97"/>
      <c r="T60" s="97"/>
      <c r="U60" s="98"/>
      <c r="V60" s="99"/>
      <c r="W60" s="100"/>
      <c r="X60" s="98"/>
      <c r="Y60" s="98"/>
      <c r="Z60" s="98"/>
      <c r="AA60" s="98"/>
      <c r="AB60" s="100"/>
      <c r="AC60" s="95"/>
      <c r="AD60" s="101"/>
    </row>
    <row r="61" spans="2:30" s="41" customFormat="1" ht="30.95" hidden="1" customHeight="1" x14ac:dyDescent="0.25">
      <c r="B61" s="89" t="s">
        <v>70</v>
      </c>
      <c r="C61" s="323" t="s">
        <v>19</v>
      </c>
      <c r="D61" s="323"/>
      <c r="E61" s="323"/>
      <c r="F61" s="323"/>
      <c r="G61" s="323"/>
      <c r="H61" s="91"/>
      <c r="I61" s="91"/>
      <c r="J61" s="91" t="b">
        <f>ISNUMBER(N61)</f>
        <v>1</v>
      </c>
      <c r="K61" s="343" t="s">
        <v>122</v>
      </c>
      <c r="L61" s="323"/>
      <c r="M61" s="344"/>
      <c r="N61" s="24">
        <v>0</v>
      </c>
      <c r="O61" s="48">
        <f>IF($E$6="Ano",0,IF(ISNUMBER(N61),N61,0))</f>
        <v>0</v>
      </c>
      <c r="P61" s="94">
        <f t="shared" si="11"/>
        <v>0</v>
      </c>
      <c r="Q61" s="95"/>
      <c r="R61" s="96">
        <f t="shared" si="18"/>
        <v>0</v>
      </c>
      <c r="S61" s="97"/>
      <c r="T61" s="97"/>
      <c r="U61" s="98"/>
      <c r="V61" s="99"/>
      <c r="W61" s="100"/>
      <c r="X61" s="98"/>
      <c r="Y61" s="98"/>
      <c r="Z61" s="98"/>
      <c r="AA61" s="98">
        <f>R61/2</f>
        <v>0</v>
      </c>
      <c r="AB61" s="100">
        <f t="shared" si="19"/>
        <v>0</v>
      </c>
      <c r="AC61" s="95"/>
      <c r="AD61" s="101">
        <v>1360</v>
      </c>
    </row>
    <row r="62" spans="2:30" s="41" customFormat="1" ht="30.95" hidden="1" customHeight="1" x14ac:dyDescent="0.25">
      <c r="B62" s="89"/>
      <c r="C62" s="186"/>
      <c r="D62" s="186"/>
      <c r="E62" s="186"/>
      <c r="F62" s="186"/>
      <c r="G62" s="186"/>
      <c r="H62" s="91"/>
      <c r="I62" s="91"/>
      <c r="J62" s="91"/>
      <c r="K62" s="187"/>
      <c r="L62" s="186"/>
      <c r="M62" s="188"/>
      <c r="N62" s="47"/>
      <c r="O62" s="48"/>
      <c r="P62" s="94"/>
      <c r="Q62" s="95"/>
      <c r="R62" s="96"/>
      <c r="S62" s="97"/>
      <c r="T62" s="97"/>
      <c r="U62" s="98"/>
      <c r="V62" s="99"/>
      <c r="W62" s="100"/>
      <c r="X62" s="98"/>
      <c r="Y62" s="98"/>
      <c r="Z62" s="98"/>
      <c r="AA62" s="98"/>
      <c r="AB62" s="100"/>
      <c r="AC62" s="95"/>
      <c r="AD62" s="101"/>
    </row>
    <row r="63" spans="2:30" s="41" customFormat="1" ht="40.5" hidden="1" customHeight="1" x14ac:dyDescent="0.25">
      <c r="B63" s="89" t="s">
        <v>71</v>
      </c>
      <c r="C63" s="323" t="s">
        <v>155</v>
      </c>
      <c r="D63" s="323"/>
      <c r="E63" s="323"/>
      <c r="F63" s="323"/>
      <c r="G63" s="323"/>
      <c r="H63" s="91"/>
      <c r="I63" s="91"/>
      <c r="J63" s="91" t="b">
        <f t="shared" si="2"/>
        <v>1</v>
      </c>
      <c r="K63" s="343" t="s">
        <v>159</v>
      </c>
      <c r="L63" s="323"/>
      <c r="M63" s="344"/>
      <c r="N63" s="24">
        <v>0</v>
      </c>
      <c r="O63" s="48">
        <f t="shared" si="17"/>
        <v>0</v>
      </c>
      <c r="P63" s="94">
        <f t="shared" si="11"/>
        <v>0</v>
      </c>
      <c r="Q63" s="95"/>
      <c r="R63" s="96">
        <f>O63*3</f>
        <v>0</v>
      </c>
      <c r="S63" s="97"/>
      <c r="T63" s="97"/>
      <c r="U63" s="98"/>
      <c r="V63" s="99"/>
      <c r="W63" s="100"/>
      <c r="X63" s="98"/>
      <c r="Y63" s="98"/>
      <c r="Z63" s="98"/>
      <c r="AA63" s="98">
        <f>R63/2</f>
        <v>0</v>
      </c>
      <c r="AB63" s="100">
        <f t="shared" si="19"/>
        <v>0</v>
      </c>
      <c r="AC63" s="95"/>
      <c r="AD63" s="101">
        <v>16136</v>
      </c>
    </row>
    <row r="64" spans="2:30" s="41" customFormat="1" ht="30.95" hidden="1" customHeight="1" x14ac:dyDescent="0.25">
      <c r="B64" s="89"/>
      <c r="C64" s="186"/>
      <c r="D64" s="186"/>
      <c r="E64" s="186"/>
      <c r="F64" s="186"/>
      <c r="G64" s="186"/>
      <c r="H64" s="91"/>
      <c r="I64" s="91"/>
      <c r="J64" s="91"/>
      <c r="K64" s="189"/>
      <c r="L64" s="190"/>
      <c r="M64" s="191"/>
      <c r="N64" s="47"/>
      <c r="O64" s="48"/>
      <c r="P64" s="94"/>
      <c r="Q64" s="95"/>
      <c r="R64" s="96"/>
      <c r="S64" s="97"/>
      <c r="T64" s="97"/>
      <c r="U64" s="98"/>
      <c r="V64" s="99"/>
      <c r="W64" s="100"/>
      <c r="X64" s="98"/>
      <c r="Y64" s="98"/>
      <c r="Z64" s="98"/>
      <c r="AA64" s="98"/>
      <c r="AB64" s="100"/>
      <c r="AC64" s="95"/>
      <c r="AD64" s="101"/>
    </row>
    <row r="65" spans="2:30" s="41" customFormat="1" ht="30.95" hidden="1" customHeight="1" x14ac:dyDescent="0.25">
      <c r="B65" s="89" t="s">
        <v>72</v>
      </c>
      <c r="C65" s="323" t="s">
        <v>45</v>
      </c>
      <c r="D65" s="323"/>
      <c r="E65" s="323"/>
      <c r="F65" s="323"/>
      <c r="G65" s="323"/>
      <c r="H65" s="91"/>
      <c r="I65" s="91"/>
      <c r="J65" s="91" t="b">
        <f t="shared" si="2"/>
        <v>1</v>
      </c>
      <c r="K65" s="343" t="s">
        <v>146</v>
      </c>
      <c r="L65" s="323"/>
      <c r="M65" s="344"/>
      <c r="N65" s="24">
        <v>0</v>
      </c>
      <c r="O65" s="48">
        <f t="shared" si="17"/>
        <v>0</v>
      </c>
      <c r="P65" s="94">
        <f t="shared" si="11"/>
        <v>0</v>
      </c>
      <c r="Q65" s="95"/>
      <c r="R65" s="96">
        <f>O65*2</f>
        <v>0</v>
      </c>
      <c r="S65" s="97"/>
      <c r="T65" s="97"/>
      <c r="U65" s="98"/>
      <c r="V65" s="99"/>
      <c r="W65" s="100"/>
      <c r="X65" s="98"/>
      <c r="Y65" s="98"/>
      <c r="Z65" s="98"/>
      <c r="AA65" s="98">
        <f>R65/2</f>
        <v>0</v>
      </c>
      <c r="AB65" s="100">
        <f t="shared" si="19"/>
        <v>0</v>
      </c>
      <c r="AC65" s="95"/>
      <c r="AD65" s="101">
        <v>8492</v>
      </c>
    </row>
    <row r="66" spans="2:30" s="41" customFormat="1" ht="30.95" hidden="1" customHeight="1" x14ac:dyDescent="0.25">
      <c r="B66" s="89"/>
      <c r="C66" s="186"/>
      <c r="D66" s="186"/>
      <c r="E66" s="186"/>
      <c r="F66" s="186"/>
      <c r="G66" s="186"/>
      <c r="H66" s="91"/>
      <c r="I66" s="91"/>
      <c r="J66" s="91"/>
      <c r="K66" s="189"/>
      <c r="L66" s="190"/>
      <c r="M66" s="191"/>
      <c r="N66" s="47"/>
      <c r="O66" s="48"/>
      <c r="P66" s="94"/>
      <c r="Q66" s="95"/>
      <c r="R66" s="96"/>
      <c r="S66" s="97"/>
      <c r="T66" s="97"/>
      <c r="U66" s="98"/>
      <c r="V66" s="99"/>
      <c r="W66" s="100"/>
      <c r="X66" s="98"/>
      <c r="Y66" s="98"/>
      <c r="Z66" s="98"/>
      <c r="AA66" s="98"/>
      <c r="AB66" s="100"/>
      <c r="AC66" s="95"/>
      <c r="AD66" s="101"/>
    </row>
    <row r="67" spans="2:30" s="41" customFormat="1" ht="30.95" hidden="1" customHeight="1" x14ac:dyDescent="0.25">
      <c r="B67" s="89" t="s">
        <v>73</v>
      </c>
      <c r="C67" s="323" t="s">
        <v>18</v>
      </c>
      <c r="D67" s="323"/>
      <c r="E67" s="323"/>
      <c r="F67" s="323"/>
      <c r="G67" s="323"/>
      <c r="H67" s="91"/>
      <c r="I67" s="91"/>
      <c r="J67" s="91" t="b">
        <f t="shared" si="2"/>
        <v>1</v>
      </c>
      <c r="K67" s="343" t="s">
        <v>147</v>
      </c>
      <c r="L67" s="323"/>
      <c r="M67" s="344"/>
      <c r="N67" s="24">
        <v>0</v>
      </c>
      <c r="O67" s="48">
        <f t="shared" si="17"/>
        <v>0</v>
      </c>
      <c r="P67" s="94">
        <f t="shared" si="11"/>
        <v>0</v>
      </c>
      <c r="Q67" s="95"/>
      <c r="R67" s="96">
        <f>O67*2</f>
        <v>0</v>
      </c>
      <c r="S67" s="97"/>
      <c r="T67" s="97"/>
      <c r="U67" s="98"/>
      <c r="V67" s="99"/>
      <c r="W67" s="100"/>
      <c r="X67" s="98"/>
      <c r="Y67" s="98"/>
      <c r="Z67" s="98"/>
      <c r="AA67" s="98">
        <f>R67/2</f>
        <v>0</v>
      </c>
      <c r="AB67" s="100">
        <f t="shared" si="19"/>
        <v>0</v>
      </c>
      <c r="AC67" s="95"/>
      <c r="AD67" s="101">
        <v>7780</v>
      </c>
    </row>
    <row r="68" spans="2:30" s="41" customFormat="1" ht="30.95" hidden="1" customHeight="1" x14ac:dyDescent="0.25">
      <c r="B68" s="89"/>
      <c r="C68" s="186"/>
      <c r="D68" s="186"/>
      <c r="E68" s="186"/>
      <c r="F68" s="186"/>
      <c r="G68" s="186"/>
      <c r="H68" s="91"/>
      <c r="I68" s="91"/>
      <c r="J68" s="91"/>
      <c r="K68" s="189"/>
      <c r="L68" s="190"/>
      <c r="M68" s="191"/>
      <c r="N68" s="47"/>
      <c r="O68" s="48"/>
      <c r="P68" s="94"/>
      <c r="Q68" s="95"/>
      <c r="R68" s="96"/>
      <c r="S68" s="97"/>
      <c r="T68" s="97"/>
      <c r="U68" s="98"/>
      <c r="V68" s="99"/>
      <c r="W68" s="100"/>
      <c r="X68" s="98"/>
      <c r="Y68" s="98"/>
      <c r="Z68" s="98"/>
      <c r="AA68" s="98"/>
      <c r="AB68" s="100"/>
      <c r="AC68" s="95"/>
      <c r="AD68" s="101"/>
    </row>
    <row r="69" spans="2:30" s="41" customFormat="1" ht="30.95" hidden="1" customHeight="1" x14ac:dyDescent="0.25">
      <c r="B69" s="89" t="s">
        <v>74</v>
      </c>
      <c r="C69" s="323" t="s">
        <v>17</v>
      </c>
      <c r="D69" s="323"/>
      <c r="E69" s="323"/>
      <c r="F69" s="323"/>
      <c r="G69" s="323"/>
      <c r="H69" s="91"/>
      <c r="I69" s="91"/>
      <c r="J69" s="91" t="b">
        <f t="shared" si="2"/>
        <v>1</v>
      </c>
      <c r="K69" s="343" t="s">
        <v>148</v>
      </c>
      <c r="L69" s="323"/>
      <c r="M69" s="344"/>
      <c r="N69" s="24">
        <v>0</v>
      </c>
      <c r="O69" s="48">
        <f>IF($E$6="Ano",0,IF(ISNUMBER(N69),N69,0))</f>
        <v>0</v>
      </c>
      <c r="P69" s="94">
        <f t="shared" si="11"/>
        <v>0</v>
      </c>
      <c r="Q69" s="95"/>
      <c r="R69" s="96">
        <f>O69*2</f>
        <v>0</v>
      </c>
      <c r="S69" s="98"/>
      <c r="T69" s="98"/>
      <c r="U69" s="98"/>
      <c r="V69" s="99"/>
      <c r="W69" s="100"/>
      <c r="X69" s="98"/>
      <c r="Y69" s="98"/>
      <c r="Z69" s="98"/>
      <c r="AA69" s="98">
        <f t="shared" si="20"/>
        <v>0</v>
      </c>
      <c r="AB69" s="100">
        <f t="shared" si="19"/>
        <v>0</v>
      </c>
      <c r="AC69" s="95"/>
      <c r="AD69" s="101">
        <v>26885</v>
      </c>
    </row>
    <row r="70" spans="2:30" s="41" customFormat="1" ht="30.95" hidden="1" customHeight="1" x14ac:dyDescent="0.25">
      <c r="B70" s="89"/>
      <c r="C70" s="186"/>
      <c r="D70" s="186"/>
      <c r="E70" s="186"/>
      <c r="F70" s="186"/>
      <c r="G70" s="186"/>
      <c r="H70" s="91"/>
      <c r="I70" s="91"/>
      <c r="J70" s="91"/>
      <c r="K70" s="189"/>
      <c r="L70" s="190"/>
      <c r="M70" s="191"/>
      <c r="N70" s="47"/>
      <c r="O70" s="48"/>
      <c r="P70" s="94"/>
      <c r="Q70" s="95"/>
      <c r="R70" s="96"/>
      <c r="S70" s="98"/>
      <c r="T70" s="98"/>
      <c r="U70" s="98"/>
      <c r="V70" s="99"/>
      <c r="W70" s="100"/>
      <c r="X70" s="98"/>
      <c r="Y70" s="98"/>
      <c r="Z70" s="98"/>
      <c r="AA70" s="98"/>
      <c r="AB70" s="100"/>
      <c r="AC70" s="95"/>
      <c r="AD70" s="101"/>
    </row>
    <row r="71" spans="2:30" s="41" customFormat="1" ht="30.95" hidden="1" customHeight="1" x14ac:dyDescent="0.25">
      <c r="B71" s="89" t="s">
        <v>75</v>
      </c>
      <c r="C71" s="323" t="s">
        <v>156</v>
      </c>
      <c r="D71" s="323"/>
      <c r="E71" s="323"/>
      <c r="F71" s="323"/>
      <c r="G71" s="323"/>
      <c r="H71" s="91"/>
      <c r="I71" s="91"/>
      <c r="J71" s="91" t="b">
        <f t="shared" si="2"/>
        <v>1</v>
      </c>
      <c r="K71" s="343" t="s">
        <v>158</v>
      </c>
      <c r="L71" s="323"/>
      <c r="M71" s="344"/>
      <c r="N71" s="24">
        <v>0</v>
      </c>
      <c r="O71" s="48">
        <f t="shared" si="17"/>
        <v>0</v>
      </c>
      <c r="P71" s="94">
        <f t="shared" si="11"/>
        <v>0</v>
      </c>
      <c r="Q71" s="95"/>
      <c r="R71" s="96">
        <f>O71*2</f>
        <v>0</v>
      </c>
      <c r="S71" s="98"/>
      <c r="T71" s="98"/>
      <c r="U71" s="98"/>
      <c r="V71" s="99"/>
      <c r="W71" s="100"/>
      <c r="X71" s="98"/>
      <c r="Y71" s="98"/>
      <c r="Z71" s="98"/>
      <c r="AA71" s="98">
        <f>R71/2</f>
        <v>0</v>
      </c>
      <c r="AB71" s="100">
        <f t="shared" si="19"/>
        <v>0</v>
      </c>
      <c r="AC71" s="95"/>
      <c r="AD71" s="101">
        <v>5377</v>
      </c>
    </row>
    <row r="72" spans="2:30" s="41" customFormat="1" ht="30.95" hidden="1" customHeight="1" x14ac:dyDescent="0.25">
      <c r="B72" s="89"/>
      <c r="C72" s="186"/>
      <c r="D72" s="186"/>
      <c r="E72" s="186"/>
      <c r="F72" s="186"/>
      <c r="G72" s="186"/>
      <c r="H72" s="91"/>
      <c r="I72" s="91"/>
      <c r="J72" s="91"/>
      <c r="K72" s="189"/>
      <c r="L72" s="190"/>
      <c r="M72" s="191"/>
      <c r="N72" s="47"/>
      <c r="O72" s="48"/>
      <c r="P72" s="94"/>
      <c r="Q72" s="95"/>
      <c r="R72" s="96"/>
      <c r="S72" s="98"/>
      <c r="T72" s="98"/>
      <c r="U72" s="98"/>
      <c r="V72" s="99"/>
      <c r="W72" s="100"/>
      <c r="X72" s="98"/>
      <c r="Y72" s="98"/>
      <c r="Z72" s="98"/>
      <c r="AA72" s="99"/>
      <c r="AB72" s="100"/>
      <c r="AC72" s="95"/>
      <c r="AD72" s="101"/>
    </row>
    <row r="73" spans="2:30" s="41" customFormat="1" ht="30.95" hidden="1" customHeight="1" x14ac:dyDescent="0.25">
      <c r="B73" s="89" t="s">
        <v>12</v>
      </c>
      <c r="C73" s="323" t="s">
        <v>46</v>
      </c>
      <c r="D73" s="323"/>
      <c r="E73" s="323"/>
      <c r="F73" s="323"/>
      <c r="G73" s="323"/>
      <c r="H73" s="91"/>
      <c r="I73" s="91"/>
      <c r="J73" s="91" t="b">
        <f t="shared" si="2"/>
        <v>1</v>
      </c>
      <c r="K73" s="384" t="s">
        <v>160</v>
      </c>
      <c r="L73" s="385"/>
      <c r="M73" s="386"/>
      <c r="N73" s="24">
        <v>0</v>
      </c>
      <c r="O73" s="48">
        <f t="shared" si="17"/>
        <v>0</v>
      </c>
      <c r="P73" s="94">
        <f t="shared" si="11"/>
        <v>0</v>
      </c>
      <c r="Q73" s="95"/>
      <c r="R73" s="100"/>
      <c r="S73" s="98"/>
      <c r="T73" s="98"/>
      <c r="U73" s="98"/>
      <c r="V73" s="97">
        <f>O73</f>
        <v>0</v>
      </c>
      <c r="W73" s="100">
        <f>IF($O73&lt;&gt;0,1,0)</f>
        <v>0</v>
      </c>
      <c r="X73" s="98">
        <f>IF($O73&lt;&gt;0,"XXX",0)</f>
        <v>0</v>
      </c>
      <c r="Y73" s="98">
        <f t="shared" ref="Y73:Z73" si="21">IF($O73&lt;&gt;0,"XXX",0)</f>
        <v>0</v>
      </c>
      <c r="Z73" s="98">
        <f t="shared" si="21"/>
        <v>0</v>
      </c>
      <c r="AA73" s="99"/>
      <c r="AB73" s="100"/>
      <c r="AC73" s="95"/>
      <c r="AD73" s="101">
        <v>17277</v>
      </c>
    </row>
    <row r="74" spans="2:30" s="41" customFormat="1" ht="30.95" hidden="1" customHeight="1" x14ac:dyDescent="0.25">
      <c r="B74" s="89"/>
      <c r="C74" s="186"/>
      <c r="D74" s="186"/>
      <c r="E74" s="186"/>
      <c r="F74" s="186"/>
      <c r="G74" s="186"/>
      <c r="H74" s="91"/>
      <c r="I74" s="91"/>
      <c r="J74" s="91"/>
      <c r="K74" s="189"/>
      <c r="L74" s="190"/>
      <c r="M74" s="191"/>
      <c r="N74" s="47"/>
      <c r="O74" s="48"/>
      <c r="P74" s="94"/>
      <c r="Q74" s="95"/>
      <c r="R74" s="100"/>
      <c r="S74" s="98"/>
      <c r="T74" s="98"/>
      <c r="U74" s="98"/>
      <c r="V74" s="97"/>
      <c r="W74" s="100"/>
      <c r="X74" s="98"/>
      <c r="Y74" s="98"/>
      <c r="Z74" s="98"/>
      <c r="AA74" s="99"/>
      <c r="AB74" s="100"/>
      <c r="AC74" s="95"/>
      <c r="AD74" s="101"/>
    </row>
    <row r="75" spans="2:30" s="41" customFormat="1" ht="30.95" hidden="1" customHeight="1" x14ac:dyDescent="0.25">
      <c r="B75" s="89" t="s">
        <v>13</v>
      </c>
      <c r="C75" s="323" t="s">
        <v>47</v>
      </c>
      <c r="D75" s="323"/>
      <c r="E75" s="323"/>
      <c r="F75" s="323"/>
      <c r="G75" s="323"/>
      <c r="H75" s="91"/>
      <c r="I75" s="91"/>
      <c r="J75" s="91" t="b">
        <f t="shared" si="2"/>
        <v>1</v>
      </c>
      <c r="K75" s="343" t="s">
        <v>161</v>
      </c>
      <c r="L75" s="323"/>
      <c r="M75" s="344"/>
      <c r="N75" s="24">
        <v>0</v>
      </c>
      <c r="O75" s="48">
        <f t="shared" si="17"/>
        <v>0</v>
      </c>
      <c r="P75" s="94">
        <f t="shared" si="11"/>
        <v>0</v>
      </c>
      <c r="Q75" s="95"/>
      <c r="R75" s="100"/>
      <c r="S75" s="98"/>
      <c r="T75" s="98"/>
      <c r="U75" s="98"/>
      <c r="V75" s="97">
        <f>O75</f>
        <v>0</v>
      </c>
      <c r="W75" s="100">
        <f>IF($O75&lt;&gt;0,1,0)</f>
        <v>0</v>
      </c>
      <c r="X75" s="98">
        <f>IF($O75&lt;&gt;0,"XXX",0)</f>
        <v>0</v>
      </c>
      <c r="Y75" s="98">
        <f t="shared" ref="Y75:Z75" si="22">IF($O75&lt;&gt;0,"XXX",0)</f>
        <v>0</v>
      </c>
      <c r="Z75" s="98">
        <f t="shared" si="22"/>
        <v>0</v>
      </c>
      <c r="AA75" s="99"/>
      <c r="AB75" s="100"/>
      <c r="AC75" s="95"/>
      <c r="AD75" s="101">
        <v>17277</v>
      </c>
    </row>
    <row r="76" spans="2:30" s="41" customFormat="1" ht="30.95" hidden="1" customHeight="1" x14ac:dyDescent="0.25">
      <c r="B76" s="89"/>
      <c r="C76" s="186"/>
      <c r="D76" s="186"/>
      <c r="E76" s="186"/>
      <c r="F76" s="186"/>
      <c r="G76" s="186"/>
      <c r="H76" s="91"/>
      <c r="I76" s="91"/>
      <c r="J76" s="91"/>
      <c r="K76" s="187"/>
      <c r="L76" s="186"/>
      <c r="M76" s="188"/>
      <c r="N76" s="47"/>
      <c r="O76" s="48"/>
      <c r="P76" s="94"/>
      <c r="Q76" s="95"/>
      <c r="R76" s="100"/>
      <c r="S76" s="98"/>
      <c r="T76" s="98"/>
      <c r="U76" s="98"/>
      <c r="V76" s="97"/>
      <c r="W76" s="100"/>
      <c r="X76" s="98"/>
      <c r="Y76" s="98"/>
      <c r="Z76" s="98"/>
      <c r="AA76" s="99"/>
      <c r="AB76" s="100"/>
      <c r="AC76" s="95"/>
      <c r="AD76" s="101"/>
    </row>
    <row r="77" spans="2:30" s="41" customFormat="1" ht="30.95" hidden="1" customHeight="1" x14ac:dyDescent="0.25">
      <c r="B77" s="89" t="s">
        <v>15</v>
      </c>
      <c r="C77" s="323" t="s">
        <v>48</v>
      </c>
      <c r="D77" s="323"/>
      <c r="E77" s="323"/>
      <c r="F77" s="323"/>
      <c r="G77" s="323"/>
      <c r="H77" s="91"/>
      <c r="I77" s="91"/>
      <c r="J77" s="91" t="b">
        <f t="shared" si="2"/>
        <v>1</v>
      </c>
      <c r="K77" s="384" t="s">
        <v>162</v>
      </c>
      <c r="L77" s="385"/>
      <c r="M77" s="386"/>
      <c r="N77" s="24">
        <v>0</v>
      </c>
      <c r="O77" s="48">
        <f t="shared" si="17"/>
        <v>0</v>
      </c>
      <c r="P77" s="94">
        <f t="shared" si="11"/>
        <v>0</v>
      </c>
      <c r="Q77" s="95"/>
      <c r="R77" s="100"/>
      <c r="S77" s="98"/>
      <c r="T77" s="98"/>
      <c r="U77" s="98"/>
      <c r="V77" s="97">
        <f>O77</f>
        <v>0</v>
      </c>
      <c r="W77" s="100">
        <f>IF($O77&lt;&gt;0,1,0)</f>
        <v>0</v>
      </c>
      <c r="X77" s="98">
        <f>IF($O77&lt;&gt;0,"XXX",0)</f>
        <v>0</v>
      </c>
      <c r="Y77" s="98">
        <f t="shared" ref="Y77:Z77" si="23">IF($O77&lt;&gt;0,"XXX",0)</f>
        <v>0</v>
      </c>
      <c r="Z77" s="98">
        <f t="shared" si="23"/>
        <v>0</v>
      </c>
      <c r="AA77" s="99"/>
      <c r="AB77" s="100"/>
      <c r="AC77" s="95"/>
      <c r="AD77" s="101">
        <v>8523</v>
      </c>
    </row>
    <row r="78" spans="2:30" s="41" customFormat="1" ht="30.95" hidden="1" customHeight="1" x14ac:dyDescent="0.25">
      <c r="B78" s="89"/>
      <c r="C78" s="186"/>
      <c r="D78" s="186"/>
      <c r="E78" s="186"/>
      <c r="F78" s="186"/>
      <c r="G78" s="186"/>
      <c r="H78" s="91"/>
      <c r="I78" s="91"/>
      <c r="J78" s="91"/>
      <c r="K78" s="189"/>
      <c r="L78" s="190"/>
      <c r="M78" s="191"/>
      <c r="N78" s="47"/>
      <c r="O78" s="48"/>
      <c r="P78" s="94"/>
      <c r="Q78" s="95"/>
      <c r="R78" s="100"/>
      <c r="S78" s="98"/>
      <c r="T78" s="98"/>
      <c r="U78" s="98"/>
      <c r="V78" s="97"/>
      <c r="W78" s="100"/>
      <c r="X78" s="98"/>
      <c r="Y78" s="98"/>
      <c r="Z78" s="98"/>
      <c r="AA78" s="99"/>
      <c r="AB78" s="100"/>
      <c r="AC78" s="95"/>
      <c r="AD78" s="101"/>
    </row>
    <row r="79" spans="2:30" s="41" customFormat="1" ht="30.95" hidden="1" customHeight="1" x14ac:dyDescent="0.25">
      <c r="B79" s="89" t="s">
        <v>76</v>
      </c>
      <c r="C79" s="323" t="s">
        <v>49</v>
      </c>
      <c r="D79" s="323"/>
      <c r="E79" s="323"/>
      <c r="F79" s="323"/>
      <c r="G79" s="323"/>
      <c r="H79" s="91"/>
      <c r="I79" s="91"/>
      <c r="J79" s="91" t="b">
        <f t="shared" si="2"/>
        <v>1</v>
      </c>
      <c r="K79" s="384" t="s">
        <v>163</v>
      </c>
      <c r="L79" s="385"/>
      <c r="M79" s="386"/>
      <c r="N79" s="24">
        <v>0</v>
      </c>
      <c r="O79" s="48">
        <f t="shared" si="17"/>
        <v>0</v>
      </c>
      <c r="P79" s="94">
        <f t="shared" si="11"/>
        <v>0</v>
      </c>
      <c r="Q79" s="95"/>
      <c r="R79" s="100"/>
      <c r="S79" s="98"/>
      <c r="T79" s="98"/>
      <c r="U79" s="98"/>
      <c r="V79" s="97">
        <f>O79</f>
        <v>0</v>
      </c>
      <c r="W79" s="100">
        <f>IF($O79&lt;&gt;0,1,0)</f>
        <v>0</v>
      </c>
      <c r="X79" s="98">
        <f>IF($O79&lt;&gt;0,"XXX",0)</f>
        <v>0</v>
      </c>
      <c r="Y79" s="98">
        <f t="shared" ref="Y79:Z79" si="24">IF($O79&lt;&gt;0,"XXX",0)</f>
        <v>0</v>
      </c>
      <c r="Z79" s="98">
        <f t="shared" si="24"/>
        <v>0</v>
      </c>
      <c r="AA79" s="99"/>
      <c r="AB79" s="100"/>
      <c r="AC79" s="95"/>
      <c r="AD79" s="101">
        <v>25569</v>
      </c>
    </row>
    <row r="80" spans="2:30" s="41" customFormat="1" ht="30.95" hidden="1" customHeight="1" x14ac:dyDescent="0.25">
      <c r="B80" s="105"/>
      <c r="C80" s="106"/>
      <c r="D80" s="106"/>
      <c r="E80" s="106"/>
      <c r="F80" s="106"/>
      <c r="G80" s="106"/>
      <c r="H80" s="107"/>
      <c r="I80" s="107"/>
      <c r="J80" s="107"/>
      <c r="K80" s="108"/>
      <c r="L80" s="109"/>
      <c r="M80" s="110"/>
      <c r="N80" s="65"/>
      <c r="O80" s="66"/>
      <c r="P80" s="111"/>
      <c r="Q80" s="112"/>
      <c r="R80" s="113"/>
      <c r="S80" s="114"/>
      <c r="T80" s="114"/>
      <c r="U80" s="114"/>
      <c r="V80" s="115"/>
      <c r="W80" s="113"/>
      <c r="X80" s="114"/>
      <c r="Y80" s="114"/>
      <c r="Z80" s="114"/>
      <c r="AA80" s="116"/>
      <c r="AB80" s="113"/>
      <c r="AC80" s="112"/>
      <c r="AD80" s="117"/>
    </row>
    <row r="81" spans="2:42" s="41" customFormat="1" ht="30.95" hidden="1" customHeight="1" thickBot="1" x14ac:dyDescent="0.3">
      <c r="B81" s="192" t="s">
        <v>77</v>
      </c>
      <c r="C81" s="348" t="s">
        <v>50</v>
      </c>
      <c r="D81" s="348"/>
      <c r="E81" s="348"/>
      <c r="F81" s="348"/>
      <c r="G81" s="348"/>
      <c r="H81" s="193"/>
      <c r="I81" s="193"/>
      <c r="J81" s="193" t="b">
        <f t="shared" si="2"/>
        <v>1</v>
      </c>
      <c r="K81" s="381" t="s">
        <v>149</v>
      </c>
      <c r="L81" s="382"/>
      <c r="M81" s="383"/>
      <c r="N81" s="25">
        <v>0</v>
      </c>
      <c r="O81" s="167">
        <f t="shared" si="17"/>
        <v>0</v>
      </c>
      <c r="P81" s="194">
        <f t="shared" si="11"/>
        <v>0</v>
      </c>
      <c r="Q81" s="195"/>
      <c r="R81" s="196"/>
      <c r="S81" s="197"/>
      <c r="T81" s="197"/>
      <c r="U81" s="198">
        <f>O81</f>
        <v>0</v>
      </c>
      <c r="V81" s="199"/>
      <c r="W81" s="196">
        <f>IF($O81&lt;&gt;0,1,0)</f>
        <v>0</v>
      </c>
      <c r="X81" s="197">
        <f>IF($O81&lt;&gt;0,"XXX",0)</f>
        <v>0</v>
      </c>
      <c r="Y81" s="197">
        <f t="shared" ref="Y81:Z81" si="25">IF($O81&lt;&gt;0,"XXX",0)</f>
        <v>0</v>
      </c>
      <c r="Z81" s="197">
        <f t="shared" si="25"/>
        <v>0</v>
      </c>
      <c r="AA81" s="199"/>
      <c r="AB81" s="196"/>
      <c r="AC81" s="195"/>
      <c r="AD81" s="200">
        <v>22056</v>
      </c>
    </row>
    <row r="82" spans="2:42" s="41" customFormat="1" ht="27" hidden="1" customHeight="1" thickBot="1" x14ac:dyDescent="0.3">
      <c r="B82" s="387" t="s">
        <v>80</v>
      </c>
      <c r="C82" s="388"/>
      <c r="D82" s="388"/>
      <c r="E82" s="388"/>
      <c r="F82" s="388"/>
      <c r="G82" s="388"/>
      <c r="H82" s="388"/>
      <c r="I82" s="388"/>
      <c r="J82" s="388"/>
      <c r="K82" s="388"/>
      <c r="L82" s="388"/>
      <c r="M82" s="388"/>
      <c r="N82" s="388"/>
      <c r="O82" s="138">
        <f>G6-P82</f>
        <v>0</v>
      </c>
      <c r="P82" s="139">
        <f>SUM(P39:P81)</f>
        <v>0</v>
      </c>
      <c r="Q82" s="140">
        <f>IF(SUM($W$39:$W$81)&lt;&gt;0,1,0)</f>
        <v>0</v>
      </c>
      <c r="R82" s="141">
        <v>54000</v>
      </c>
      <c r="S82" s="142">
        <v>50501</v>
      </c>
      <c r="T82" s="142">
        <v>52601</v>
      </c>
      <c r="U82" s="142">
        <v>52602</v>
      </c>
      <c r="V82" s="143">
        <v>51212</v>
      </c>
      <c r="W82" s="141">
        <v>51010</v>
      </c>
      <c r="X82" s="142">
        <v>51610</v>
      </c>
      <c r="Y82" s="142">
        <v>51710</v>
      </c>
      <c r="Z82" s="142">
        <v>51510</v>
      </c>
      <c r="AA82" s="144">
        <v>52510</v>
      </c>
      <c r="AB82" s="141">
        <v>60000</v>
      </c>
      <c r="AC82" s="140"/>
      <c r="AD82" s="145" t="str">
        <f>IF(OR(P82&lt;F6,P82&gt;G6),"hodnota není v limitu","zbývá"&amp;" "&amp;$O$82)</f>
        <v>zbývá 0</v>
      </c>
    </row>
    <row r="83" spans="2:42" s="41" customFormat="1" ht="33" hidden="1" customHeight="1" thickBot="1" x14ac:dyDescent="0.3">
      <c r="B83" s="201"/>
      <c r="C83" s="202"/>
      <c r="D83" s="202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4"/>
      <c r="Q83" s="203"/>
      <c r="R83" s="205">
        <f>SUM(R39:R81)+SUM(R11:R37)</f>
        <v>0</v>
      </c>
      <c r="S83" s="205">
        <f>SUM(S39:S81)+SUM(S11:S37)</f>
        <v>0</v>
      </c>
      <c r="T83" s="205">
        <f>SUM(T39:T81)+SUM(T11:T37)</f>
        <v>0</v>
      </c>
      <c r="U83" s="205">
        <f>SUM(U39:U81)+SUM(U11:U37)</f>
        <v>0</v>
      </c>
      <c r="V83" s="206">
        <f>SUM(V39:V81)+SUM(V11:V37)</f>
        <v>0</v>
      </c>
      <c r="W83" s="207">
        <f>Q38+Q82</f>
        <v>0</v>
      </c>
      <c r="X83" s="208">
        <f>IF(OR(X11&lt;&gt;0,X13&lt;&gt;0,X15&lt;&gt;0,X17&lt;&gt;0,X19&lt;&gt;0,X29&lt;&gt;0,X37&lt;&gt;0,X39&lt;&gt;0,X41&lt;&gt;0,X43&lt;&gt;0,X45&lt;&gt;0,X73&lt;&gt;0,X75&lt;&gt;0,X77&lt;&gt;0,X79&lt;&gt;0,X81&lt;&gt;0),"XXX",0)</f>
        <v>0</v>
      </c>
      <c r="Y83" s="208">
        <f>IF(OR(Y11&lt;&gt;0,Y13&lt;&gt;0,Y15&lt;&gt;0,Y17&lt;&gt;0,Y19&lt;&gt;0,Y29&lt;&gt;0,Y37&lt;&gt;0,Y39&lt;&gt;0,Y41&lt;&gt;0,Y43&lt;&gt;0,Y45&lt;&gt;0,Y73&lt;&gt;0,Y75&lt;&gt;0,Y77&lt;&gt;0,Y79&lt;&gt;0,Y81&lt;&gt;0),"XXX",0)</f>
        <v>0</v>
      </c>
      <c r="Z83" s="209">
        <f>IF(OR(Z11&lt;&gt;0,Z13&lt;&gt;0,Z15&lt;&gt;0,Z17&lt;&gt;0,Z19&lt;&gt;0,Z29&lt;&gt;0,Z37&lt;&gt;0,Z39&lt;&gt;0,Z41&lt;&gt;0,Z43&lt;&gt;0,Z45&lt;&gt;0,Z73&lt;&gt;0,Z75&lt;&gt;0,Z77&lt;&gt;0,Z79&lt;&gt;0,Z81&lt;&gt;0),"XXX",0)</f>
        <v>0</v>
      </c>
      <c r="AA83" s="210">
        <f>SUM(AA39:AA81)+SUM(AA11:AA37)</f>
        <v>0</v>
      </c>
      <c r="AB83" s="211">
        <f>SUM(AB39:AB81)+SUM(AB11:AB37)</f>
        <v>0</v>
      </c>
      <c r="AC83" s="203"/>
      <c r="AD83" s="212"/>
    </row>
    <row r="84" spans="2:42" s="41" customFormat="1" ht="43.5" hidden="1" customHeight="1" x14ac:dyDescent="0.25">
      <c r="B84" s="201"/>
      <c r="C84" s="203"/>
      <c r="D84" s="203"/>
      <c r="E84" s="213"/>
      <c r="F84" s="213"/>
      <c r="G84" s="203"/>
      <c r="H84" s="214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203"/>
      <c r="AA84" s="203"/>
      <c r="AB84" s="203"/>
      <c r="AC84" s="203"/>
      <c r="AD84" s="215"/>
    </row>
    <row r="85" spans="2:42" s="41" customFormat="1" x14ac:dyDescent="0.25">
      <c r="B85" s="216"/>
      <c r="C85" s="217"/>
      <c r="D85" s="217"/>
      <c r="E85" s="218"/>
      <c r="F85" s="218"/>
      <c r="G85" s="217"/>
      <c r="H85" s="217"/>
      <c r="I85" s="219"/>
      <c r="J85" s="219"/>
      <c r="K85" s="217"/>
      <c r="L85" s="217"/>
      <c r="M85" s="217"/>
      <c r="N85" s="217"/>
      <c r="O85" s="217"/>
      <c r="P85" s="220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21"/>
    </row>
    <row r="86" spans="2:42" s="41" customFormat="1" ht="21" customHeight="1" thickBot="1" x14ac:dyDescent="0.3">
      <c r="B86" s="222" t="s">
        <v>81</v>
      </c>
      <c r="C86" s="217"/>
      <c r="D86" s="217"/>
      <c r="E86" s="223">
        <f>P51+P55+P59</f>
        <v>0</v>
      </c>
      <c r="F86" s="218"/>
      <c r="G86" s="217"/>
      <c r="H86" s="217"/>
      <c r="I86" s="219"/>
      <c r="J86" s="219"/>
      <c r="K86" s="217"/>
      <c r="L86" s="217"/>
      <c r="M86" s="217"/>
      <c r="N86" s="217"/>
      <c r="O86" s="217"/>
      <c r="P86" s="220"/>
      <c r="Q86" s="217"/>
      <c r="R86" s="217"/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21"/>
    </row>
    <row r="87" spans="2:42" s="41" customFormat="1" ht="21" customHeight="1" x14ac:dyDescent="0.25">
      <c r="B87" s="224" t="s">
        <v>110</v>
      </c>
      <c r="C87" s="407" t="s">
        <v>111</v>
      </c>
      <c r="D87" s="408"/>
      <c r="E87" s="408"/>
      <c r="F87" s="408"/>
      <c r="G87" s="408"/>
      <c r="H87" s="408"/>
      <c r="I87" s="409"/>
      <c r="J87" s="225"/>
      <c r="K87" s="225" t="s">
        <v>112</v>
      </c>
      <c r="L87" s="226" t="s">
        <v>113</v>
      </c>
      <c r="M87" s="389" t="s">
        <v>114</v>
      </c>
      <c r="N87" s="390"/>
      <c r="O87" s="390"/>
      <c r="P87" s="390"/>
      <c r="Q87" s="390"/>
      <c r="R87" s="390"/>
      <c r="S87" s="390"/>
      <c r="T87" s="390"/>
      <c r="U87" s="390"/>
      <c r="V87" s="390"/>
      <c r="W87" s="390"/>
      <c r="X87" s="390"/>
      <c r="Y87" s="390"/>
      <c r="Z87" s="390"/>
      <c r="AA87" s="390"/>
      <c r="AB87" s="390"/>
      <c r="AC87" s="390"/>
      <c r="AD87" s="391"/>
    </row>
    <row r="88" spans="2:42" s="41" customFormat="1" ht="28.5" customHeight="1" x14ac:dyDescent="0.25">
      <c r="B88" s="365" t="s">
        <v>100</v>
      </c>
      <c r="C88" s="375" t="s">
        <v>99</v>
      </c>
      <c r="D88" s="376"/>
      <c r="E88" s="376"/>
      <c r="F88" s="376"/>
      <c r="G88" s="376"/>
      <c r="H88" s="376"/>
      <c r="I88" s="377"/>
      <c r="J88" s="230"/>
      <c r="K88" s="228">
        <v>54000</v>
      </c>
      <c r="L88" s="229">
        <f>R83</f>
        <v>0</v>
      </c>
      <c r="M88" s="378" t="s">
        <v>167</v>
      </c>
      <c r="N88" s="379"/>
      <c r="O88" s="379"/>
      <c r="P88" s="379"/>
      <c r="Q88" s="379"/>
      <c r="R88" s="379"/>
      <c r="S88" s="379"/>
      <c r="T88" s="379"/>
      <c r="U88" s="379"/>
      <c r="V88" s="379"/>
      <c r="W88" s="379"/>
      <c r="X88" s="379"/>
      <c r="Y88" s="379"/>
      <c r="Z88" s="379"/>
      <c r="AA88" s="379"/>
      <c r="AB88" s="379"/>
      <c r="AC88" s="379"/>
      <c r="AD88" s="380"/>
    </row>
    <row r="89" spans="2:42" s="41" customFormat="1" ht="28.5" customHeight="1" x14ac:dyDescent="0.25">
      <c r="B89" s="365"/>
      <c r="C89" s="369" t="s">
        <v>0</v>
      </c>
      <c r="D89" s="370"/>
      <c r="E89" s="370"/>
      <c r="F89" s="370"/>
      <c r="G89" s="370"/>
      <c r="H89" s="370"/>
      <c r="I89" s="371"/>
      <c r="J89" s="230"/>
      <c r="K89" s="228">
        <v>50501</v>
      </c>
      <c r="L89" s="231">
        <f>ROUND(S83,2)</f>
        <v>0</v>
      </c>
      <c r="M89" s="378" t="s">
        <v>167</v>
      </c>
      <c r="N89" s="379"/>
      <c r="O89" s="379"/>
      <c r="P89" s="379"/>
      <c r="Q89" s="379"/>
      <c r="R89" s="379"/>
      <c r="S89" s="379"/>
      <c r="T89" s="379"/>
      <c r="U89" s="379"/>
      <c r="V89" s="379"/>
      <c r="W89" s="379"/>
      <c r="X89" s="379"/>
      <c r="Y89" s="379"/>
      <c r="Z89" s="379"/>
      <c r="AA89" s="379"/>
      <c r="AB89" s="379"/>
      <c r="AC89" s="379"/>
      <c r="AD89" s="380"/>
    </row>
    <row r="90" spans="2:42" s="41" customFormat="1" ht="28.5" customHeight="1" x14ac:dyDescent="0.25">
      <c r="B90" s="365"/>
      <c r="C90" s="369" t="s">
        <v>8</v>
      </c>
      <c r="D90" s="370"/>
      <c r="E90" s="370"/>
      <c r="F90" s="370"/>
      <c r="G90" s="370"/>
      <c r="H90" s="370"/>
      <c r="I90" s="371"/>
      <c r="J90" s="230"/>
      <c r="K90" s="228">
        <v>52601</v>
      </c>
      <c r="L90" s="231">
        <f>ROUND(T83,2)</f>
        <v>0</v>
      </c>
      <c r="M90" s="378" t="s">
        <v>167</v>
      </c>
      <c r="N90" s="379"/>
      <c r="O90" s="379"/>
      <c r="P90" s="379"/>
      <c r="Q90" s="379"/>
      <c r="R90" s="379"/>
      <c r="S90" s="379"/>
      <c r="T90" s="379"/>
      <c r="U90" s="379"/>
      <c r="V90" s="379"/>
      <c r="W90" s="379"/>
      <c r="X90" s="379"/>
      <c r="Y90" s="379"/>
      <c r="Z90" s="379"/>
      <c r="AA90" s="379"/>
      <c r="AB90" s="379"/>
      <c r="AC90" s="379"/>
      <c r="AD90" s="380"/>
    </row>
    <row r="91" spans="2:42" s="41" customFormat="1" ht="28.5" customHeight="1" x14ac:dyDescent="0.25">
      <c r="B91" s="365"/>
      <c r="C91" s="369" t="s">
        <v>5</v>
      </c>
      <c r="D91" s="370"/>
      <c r="E91" s="370"/>
      <c r="F91" s="370"/>
      <c r="G91" s="370"/>
      <c r="H91" s="370"/>
      <c r="I91" s="371"/>
      <c r="J91" s="230"/>
      <c r="K91" s="228">
        <v>52602</v>
      </c>
      <c r="L91" s="229">
        <f>U83</f>
        <v>0</v>
      </c>
      <c r="M91" s="378" t="s">
        <v>167</v>
      </c>
      <c r="N91" s="379"/>
      <c r="O91" s="379"/>
      <c r="P91" s="379"/>
      <c r="Q91" s="379"/>
      <c r="R91" s="379"/>
      <c r="S91" s="379"/>
      <c r="T91" s="379"/>
      <c r="U91" s="379"/>
      <c r="V91" s="379"/>
      <c r="W91" s="379"/>
      <c r="X91" s="379"/>
      <c r="Y91" s="379"/>
      <c r="Z91" s="379"/>
      <c r="AA91" s="379"/>
      <c r="AB91" s="379"/>
      <c r="AC91" s="379"/>
      <c r="AD91" s="380"/>
    </row>
    <row r="92" spans="2:42" s="41" customFormat="1" ht="28.5" customHeight="1" x14ac:dyDescent="0.25">
      <c r="B92" s="365"/>
      <c r="C92" s="372" t="s">
        <v>27</v>
      </c>
      <c r="D92" s="373"/>
      <c r="E92" s="373"/>
      <c r="F92" s="373"/>
      <c r="G92" s="373"/>
      <c r="H92" s="373"/>
      <c r="I92" s="374"/>
      <c r="J92" s="230"/>
      <c r="K92" s="228">
        <v>51212</v>
      </c>
      <c r="L92" s="229">
        <f>V83</f>
        <v>0</v>
      </c>
      <c r="M92" s="378" t="s">
        <v>167</v>
      </c>
      <c r="N92" s="379"/>
      <c r="O92" s="379"/>
      <c r="P92" s="379"/>
      <c r="Q92" s="379"/>
      <c r="R92" s="379"/>
      <c r="S92" s="379"/>
      <c r="T92" s="379"/>
      <c r="U92" s="379"/>
      <c r="V92" s="379"/>
      <c r="W92" s="379"/>
      <c r="X92" s="379"/>
      <c r="Y92" s="379"/>
      <c r="Z92" s="379"/>
      <c r="AA92" s="379"/>
      <c r="AB92" s="379"/>
      <c r="AC92" s="379"/>
      <c r="AD92" s="380"/>
    </row>
    <row r="93" spans="2:42" s="41" customFormat="1" ht="28.5" customHeight="1" x14ac:dyDescent="0.25">
      <c r="B93" s="365" t="s">
        <v>101</v>
      </c>
      <c r="C93" s="369" t="s">
        <v>22</v>
      </c>
      <c r="D93" s="370"/>
      <c r="E93" s="370"/>
      <c r="F93" s="370"/>
      <c r="G93" s="370"/>
      <c r="H93" s="370"/>
      <c r="I93" s="371"/>
      <c r="J93" s="230"/>
      <c r="K93" s="228">
        <v>51010</v>
      </c>
      <c r="L93" s="229">
        <f>W83</f>
        <v>0</v>
      </c>
      <c r="M93" s="392" t="s">
        <v>165</v>
      </c>
      <c r="N93" s="393"/>
      <c r="O93" s="393"/>
      <c r="P93" s="393"/>
      <c r="Q93" s="393"/>
      <c r="R93" s="393"/>
      <c r="S93" s="393"/>
      <c r="T93" s="393"/>
      <c r="U93" s="393"/>
      <c r="V93" s="393"/>
      <c r="W93" s="393"/>
      <c r="X93" s="393"/>
      <c r="Y93" s="393"/>
      <c r="Z93" s="393"/>
      <c r="AA93" s="393"/>
      <c r="AB93" s="393"/>
      <c r="AC93" s="393"/>
      <c r="AD93" s="394"/>
      <c r="AE93" s="232"/>
      <c r="AF93" s="232"/>
      <c r="AG93" s="232"/>
      <c r="AH93" s="232"/>
      <c r="AI93" s="232"/>
      <c r="AJ93" s="232"/>
      <c r="AK93" s="232"/>
      <c r="AL93" s="232"/>
      <c r="AM93" s="232"/>
      <c r="AN93" s="232"/>
      <c r="AO93" s="232"/>
      <c r="AP93" s="232"/>
    </row>
    <row r="94" spans="2:42" s="41" customFormat="1" ht="28.5" customHeight="1" x14ac:dyDescent="0.25">
      <c r="B94" s="365"/>
      <c r="C94" s="369" t="s">
        <v>103</v>
      </c>
      <c r="D94" s="370"/>
      <c r="E94" s="370"/>
      <c r="F94" s="370"/>
      <c r="G94" s="370"/>
      <c r="H94" s="370"/>
      <c r="I94" s="371"/>
      <c r="J94" s="230"/>
      <c r="K94" s="228">
        <v>51610</v>
      </c>
      <c r="L94" s="514">
        <f>IF(X83="XXX","V žádosti uveďte počet dětí/žáků",0)</f>
        <v>0</v>
      </c>
      <c r="M94" s="392"/>
      <c r="N94" s="393"/>
      <c r="O94" s="393"/>
      <c r="P94" s="393"/>
      <c r="Q94" s="393"/>
      <c r="R94" s="393"/>
      <c r="S94" s="393"/>
      <c r="T94" s="393"/>
      <c r="U94" s="393"/>
      <c r="V94" s="393"/>
      <c r="W94" s="393"/>
      <c r="X94" s="393"/>
      <c r="Y94" s="393"/>
      <c r="Z94" s="393"/>
      <c r="AA94" s="393"/>
      <c r="AB94" s="393"/>
      <c r="AC94" s="393"/>
      <c r="AD94" s="394"/>
      <c r="AE94" s="232"/>
      <c r="AF94" s="232"/>
      <c r="AG94" s="232"/>
      <c r="AH94" s="232"/>
      <c r="AI94" s="232"/>
      <c r="AJ94" s="232"/>
      <c r="AK94" s="232"/>
      <c r="AL94" s="232"/>
      <c r="AM94" s="232"/>
      <c r="AN94" s="232"/>
      <c r="AO94" s="232"/>
      <c r="AP94" s="232"/>
    </row>
    <row r="95" spans="2:42" s="41" customFormat="1" ht="28.5" customHeight="1" x14ac:dyDescent="0.25">
      <c r="B95" s="365"/>
      <c r="C95" s="369" t="s">
        <v>104</v>
      </c>
      <c r="D95" s="370"/>
      <c r="E95" s="370"/>
      <c r="F95" s="370"/>
      <c r="G95" s="370"/>
      <c r="H95" s="370"/>
      <c r="I95" s="371"/>
      <c r="J95" s="230"/>
      <c r="K95" s="228">
        <v>51710</v>
      </c>
      <c r="L95" s="514">
        <f>IF(Y83="XXX","V žádosti uveďte počet dětí/žáků",0)</f>
        <v>0</v>
      </c>
      <c r="M95" s="392"/>
      <c r="N95" s="393"/>
      <c r="O95" s="393"/>
      <c r="P95" s="393"/>
      <c r="Q95" s="393"/>
      <c r="R95" s="393"/>
      <c r="S95" s="393"/>
      <c r="T95" s="393"/>
      <c r="U95" s="393"/>
      <c r="V95" s="393"/>
      <c r="W95" s="393"/>
      <c r="X95" s="393"/>
      <c r="Y95" s="393"/>
      <c r="Z95" s="393"/>
      <c r="AA95" s="393"/>
      <c r="AB95" s="393"/>
      <c r="AC95" s="393"/>
      <c r="AD95" s="394"/>
      <c r="AE95" s="232"/>
      <c r="AF95" s="232"/>
      <c r="AG95" s="232"/>
      <c r="AH95" s="232"/>
      <c r="AI95" s="232"/>
      <c r="AJ95" s="232"/>
      <c r="AK95" s="232"/>
      <c r="AL95" s="232"/>
      <c r="AM95" s="232"/>
      <c r="AN95" s="232"/>
      <c r="AO95" s="232"/>
      <c r="AP95" s="232"/>
    </row>
    <row r="96" spans="2:42" s="41" customFormat="1" ht="28.5" customHeight="1" x14ac:dyDescent="0.25">
      <c r="B96" s="365"/>
      <c r="C96" s="369" t="s">
        <v>105</v>
      </c>
      <c r="D96" s="370"/>
      <c r="E96" s="370"/>
      <c r="F96" s="370"/>
      <c r="G96" s="370"/>
      <c r="H96" s="370"/>
      <c r="I96" s="371"/>
      <c r="J96" s="230"/>
      <c r="K96" s="228">
        <v>51510</v>
      </c>
      <c r="L96" s="514">
        <f>IF(Z83="XXX","V žádosti uveďte počet dětí/žáků",0)</f>
        <v>0</v>
      </c>
      <c r="M96" s="392"/>
      <c r="N96" s="393"/>
      <c r="O96" s="393"/>
      <c r="P96" s="393"/>
      <c r="Q96" s="393"/>
      <c r="R96" s="393"/>
      <c r="S96" s="393"/>
      <c r="T96" s="393"/>
      <c r="U96" s="393"/>
      <c r="V96" s="393"/>
      <c r="W96" s="393"/>
      <c r="X96" s="393"/>
      <c r="Y96" s="393"/>
      <c r="Z96" s="393"/>
      <c r="AA96" s="393"/>
      <c r="AB96" s="393"/>
      <c r="AC96" s="393"/>
      <c r="AD96" s="394"/>
      <c r="AE96" s="232"/>
      <c r="AF96" s="232"/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</row>
    <row r="97" spans="2:42" s="41" customFormat="1" ht="28.5" customHeight="1" x14ac:dyDescent="0.25">
      <c r="B97" s="365"/>
      <c r="C97" s="369" t="s">
        <v>26</v>
      </c>
      <c r="D97" s="370"/>
      <c r="E97" s="370"/>
      <c r="F97" s="370"/>
      <c r="G97" s="370"/>
      <c r="H97" s="370"/>
      <c r="I97" s="371"/>
      <c r="J97" s="230"/>
      <c r="K97" s="228">
        <v>52510</v>
      </c>
      <c r="L97" s="229">
        <f>L98</f>
        <v>0</v>
      </c>
      <c r="M97" s="404" t="s">
        <v>166</v>
      </c>
      <c r="N97" s="405"/>
      <c r="O97" s="405"/>
      <c r="P97" s="405"/>
      <c r="Q97" s="405"/>
      <c r="R97" s="405"/>
      <c r="S97" s="405"/>
      <c r="T97" s="405"/>
      <c r="U97" s="405"/>
      <c r="V97" s="405"/>
      <c r="W97" s="405"/>
      <c r="X97" s="405"/>
      <c r="Y97" s="405"/>
      <c r="Z97" s="405"/>
      <c r="AA97" s="405"/>
      <c r="AB97" s="405"/>
      <c r="AC97" s="405"/>
      <c r="AD97" s="406"/>
    </row>
    <row r="98" spans="2:42" s="41" customFormat="1" ht="28.5" customHeight="1" thickBot="1" x14ac:dyDescent="0.3">
      <c r="B98" s="233" t="s">
        <v>102</v>
      </c>
      <c r="C98" s="366" t="s">
        <v>21</v>
      </c>
      <c r="D98" s="367"/>
      <c r="E98" s="367"/>
      <c r="F98" s="367"/>
      <c r="G98" s="367"/>
      <c r="H98" s="367"/>
      <c r="I98" s="368"/>
      <c r="J98" s="234"/>
      <c r="K98" s="235">
        <v>60000</v>
      </c>
      <c r="L98" s="236">
        <f>FLOOR(AB83,1)</f>
        <v>0</v>
      </c>
      <c r="M98" s="401" t="s">
        <v>166</v>
      </c>
      <c r="N98" s="402"/>
      <c r="O98" s="402"/>
      <c r="P98" s="402"/>
      <c r="Q98" s="402"/>
      <c r="R98" s="402"/>
      <c r="S98" s="402"/>
      <c r="T98" s="402"/>
      <c r="U98" s="402"/>
      <c r="V98" s="402"/>
      <c r="W98" s="402"/>
      <c r="X98" s="402"/>
      <c r="Y98" s="402"/>
      <c r="Z98" s="402"/>
      <c r="AA98" s="402"/>
      <c r="AB98" s="402"/>
      <c r="AC98" s="402"/>
      <c r="AD98" s="403"/>
    </row>
    <row r="99" spans="2:42" s="41" customFormat="1" ht="15" thickBot="1" x14ac:dyDescent="0.25">
      <c r="B99" s="216"/>
      <c r="C99" s="237"/>
      <c r="D99" s="217"/>
      <c r="E99" s="218"/>
      <c r="F99" s="218"/>
      <c r="G99" s="217"/>
      <c r="H99" s="217"/>
      <c r="I99" s="217"/>
      <c r="J99" s="219"/>
      <c r="K99" s="219"/>
      <c r="L99" s="219"/>
      <c r="M99" s="219"/>
      <c r="N99" s="217"/>
      <c r="O99" s="217"/>
      <c r="P99" s="220"/>
      <c r="Q99" s="217"/>
      <c r="R99" s="217"/>
      <c r="S99" s="217"/>
      <c r="T99" s="217"/>
      <c r="U99" s="217"/>
      <c r="V99" s="217"/>
      <c r="W99" s="217"/>
      <c r="X99" s="217"/>
      <c r="Y99" s="217"/>
      <c r="Z99" s="217"/>
      <c r="AA99" s="217"/>
      <c r="AB99" s="217"/>
      <c r="AC99" s="217"/>
      <c r="AD99" s="221"/>
      <c r="AF99" s="238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</row>
    <row r="100" spans="2:42" s="41" customFormat="1" ht="15" customHeight="1" x14ac:dyDescent="0.25">
      <c r="B100" s="395" t="s">
        <v>164</v>
      </c>
      <c r="C100" s="396"/>
      <c r="D100" s="396"/>
      <c r="E100" s="396"/>
      <c r="F100" s="396"/>
      <c r="G100" s="396"/>
      <c r="H100" s="396"/>
      <c r="I100" s="397"/>
      <c r="J100" s="239"/>
      <c r="K100" s="240" t="s">
        <v>82</v>
      </c>
      <c r="L100" s="240" t="s">
        <v>83</v>
      </c>
      <c r="M100" s="241" t="s">
        <v>84</v>
      </c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21"/>
    </row>
    <row r="101" spans="2:42" s="41" customFormat="1" ht="15.75" customHeight="1" thickBot="1" x14ac:dyDescent="0.3">
      <c r="B101" s="398"/>
      <c r="C101" s="399"/>
      <c r="D101" s="399"/>
      <c r="E101" s="399"/>
      <c r="F101" s="399"/>
      <c r="G101" s="399"/>
      <c r="H101" s="399"/>
      <c r="I101" s="400"/>
      <c r="J101" s="242"/>
      <c r="K101" s="235">
        <f>IF((P82+P38)=0,0,ROUND(P38*100/(P82+P38),2))</f>
        <v>0</v>
      </c>
      <c r="L101" s="235">
        <f>IF((P82+P38)=0,0,ROUND((P82-E86)*100/(P82+P38),2))</f>
        <v>0</v>
      </c>
      <c r="M101" s="243">
        <f>IF((P82+P38)=0,0,ROUND(E86*100/(P82+P38),2))</f>
        <v>0</v>
      </c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21"/>
    </row>
    <row r="102" spans="2:42" s="41" customFormat="1" x14ac:dyDescent="0.25">
      <c r="B102" s="216"/>
      <c r="C102" s="217"/>
      <c r="D102" s="217"/>
      <c r="E102" s="217"/>
      <c r="F102" s="217"/>
      <c r="G102" s="217"/>
      <c r="H102" s="217"/>
      <c r="I102" s="219"/>
      <c r="J102" s="219"/>
      <c r="K102" s="217"/>
      <c r="L102" s="217"/>
      <c r="M102" s="217"/>
      <c r="N102" s="217"/>
      <c r="O102" s="217"/>
      <c r="P102" s="220"/>
      <c r="Q102" s="217"/>
      <c r="R102" s="217"/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21"/>
    </row>
    <row r="103" spans="2:42" x14ac:dyDescent="0.25">
      <c r="B103" s="244"/>
      <c r="C103" s="245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7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8"/>
    </row>
    <row r="104" spans="2:42" s="119" customFormat="1" x14ac:dyDescent="0.25">
      <c r="B104" s="249" t="s">
        <v>30</v>
      </c>
      <c r="C104" s="246"/>
      <c r="D104" s="246"/>
      <c r="E104" s="246"/>
      <c r="F104" s="246"/>
      <c r="G104" s="246"/>
      <c r="H104" s="246"/>
      <c r="I104" s="247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8"/>
    </row>
    <row r="105" spans="2:42" s="119" customFormat="1" ht="54" customHeight="1" x14ac:dyDescent="0.25">
      <c r="B105" s="216">
        <v>51610</v>
      </c>
      <c r="C105" s="413" t="s">
        <v>169</v>
      </c>
      <c r="D105" s="413"/>
      <c r="E105" s="413"/>
      <c r="F105" s="413"/>
      <c r="G105" s="413"/>
      <c r="H105" s="413"/>
      <c r="I105" s="413"/>
      <c r="J105" s="413"/>
      <c r="K105" s="413"/>
      <c r="L105" s="413"/>
      <c r="M105" s="413"/>
      <c r="N105" s="413"/>
      <c r="O105" s="413"/>
      <c r="P105" s="413"/>
      <c r="Q105" s="413"/>
      <c r="R105" s="413"/>
      <c r="S105" s="413"/>
      <c r="T105" s="413"/>
      <c r="U105" s="413"/>
      <c r="V105" s="413"/>
      <c r="W105" s="413"/>
      <c r="X105" s="413"/>
      <c r="Y105" s="413"/>
      <c r="Z105" s="413"/>
      <c r="AA105" s="413"/>
      <c r="AB105" s="413"/>
      <c r="AC105" s="413"/>
      <c r="AD105" s="414"/>
    </row>
    <row r="106" spans="2:42" s="119" customFormat="1" ht="102.75" customHeight="1" x14ac:dyDescent="0.25">
      <c r="B106" s="216">
        <v>51710</v>
      </c>
      <c r="C106" s="413" t="s">
        <v>168</v>
      </c>
      <c r="D106" s="413"/>
      <c r="E106" s="413"/>
      <c r="F106" s="413"/>
      <c r="G106" s="413"/>
      <c r="H106" s="413"/>
      <c r="I106" s="413"/>
      <c r="J106" s="413"/>
      <c r="K106" s="413"/>
      <c r="L106" s="413"/>
      <c r="M106" s="413"/>
      <c r="N106" s="413"/>
      <c r="O106" s="413"/>
      <c r="P106" s="413"/>
      <c r="Q106" s="413"/>
      <c r="R106" s="413"/>
      <c r="S106" s="413"/>
      <c r="T106" s="413"/>
      <c r="U106" s="413"/>
      <c r="V106" s="413"/>
      <c r="W106" s="413"/>
      <c r="X106" s="413"/>
      <c r="Y106" s="413"/>
      <c r="Z106" s="413"/>
      <c r="AA106" s="413"/>
      <c r="AB106" s="413"/>
      <c r="AC106" s="413"/>
      <c r="AD106" s="414"/>
    </row>
    <row r="107" spans="2:42" s="119" customFormat="1" ht="27.75" customHeight="1" x14ac:dyDescent="0.25">
      <c r="B107" s="216">
        <v>51510</v>
      </c>
      <c r="C107" s="413" t="s">
        <v>143</v>
      </c>
      <c r="D107" s="413"/>
      <c r="E107" s="413"/>
      <c r="F107" s="413"/>
      <c r="G107" s="413"/>
      <c r="H107" s="413"/>
      <c r="I107" s="413"/>
      <c r="J107" s="413"/>
      <c r="K107" s="413"/>
      <c r="L107" s="413"/>
      <c r="M107" s="413"/>
      <c r="N107" s="413"/>
      <c r="O107" s="413"/>
      <c r="P107" s="413"/>
      <c r="Q107" s="413"/>
      <c r="R107" s="413"/>
      <c r="S107" s="413"/>
      <c r="T107" s="413"/>
      <c r="U107" s="413"/>
      <c r="V107" s="413"/>
      <c r="W107" s="413"/>
      <c r="X107" s="413"/>
      <c r="Y107" s="413"/>
      <c r="Z107" s="413"/>
      <c r="AA107" s="413"/>
      <c r="AB107" s="413"/>
      <c r="AC107" s="413"/>
      <c r="AD107" s="414"/>
    </row>
    <row r="108" spans="2:42" s="119" customFormat="1" ht="15" thickBot="1" x14ac:dyDescent="0.3">
      <c r="B108" s="250" t="s">
        <v>106</v>
      </c>
      <c r="C108" s="251"/>
      <c r="D108" s="251"/>
      <c r="E108" s="251"/>
      <c r="F108" s="251"/>
      <c r="G108" s="251"/>
      <c r="H108" s="251"/>
      <c r="I108" s="252"/>
      <c r="J108" s="251"/>
      <c r="K108" s="251"/>
      <c r="L108" s="251"/>
      <c r="M108" s="251"/>
      <c r="N108" s="251"/>
      <c r="O108" s="251"/>
      <c r="P108" s="251"/>
      <c r="Q108" s="251"/>
      <c r="R108" s="251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3"/>
    </row>
  </sheetData>
  <sheetProtection password="C7A0" sheet="1" objects="1" scenarios="1"/>
  <mergeCells count="120">
    <mergeCell ref="C106:AD106"/>
    <mergeCell ref="C107:AD107"/>
    <mergeCell ref="C97:I97"/>
    <mergeCell ref="M97:AD97"/>
    <mergeCell ref="C98:I98"/>
    <mergeCell ref="M98:AD98"/>
    <mergeCell ref="B100:I101"/>
    <mergeCell ref="C105:AD105"/>
    <mergeCell ref="C91:I91"/>
    <mergeCell ref="M91:AD91"/>
    <mergeCell ref="C92:I92"/>
    <mergeCell ref="M92:AD92"/>
    <mergeCell ref="B93:B97"/>
    <mergeCell ref="C93:I93"/>
    <mergeCell ref="M93:AD96"/>
    <mergeCell ref="C94:I94"/>
    <mergeCell ref="C95:I95"/>
    <mergeCell ref="C96:I96"/>
    <mergeCell ref="B82:N82"/>
    <mergeCell ref="C87:I87"/>
    <mergeCell ref="M87:AD87"/>
    <mergeCell ref="B88:B92"/>
    <mergeCell ref="C88:I88"/>
    <mergeCell ref="M88:AD88"/>
    <mergeCell ref="C89:I89"/>
    <mergeCell ref="M89:AD89"/>
    <mergeCell ref="C90:I90"/>
    <mergeCell ref="M90:AD90"/>
    <mergeCell ref="C77:G77"/>
    <mergeCell ref="K77:M77"/>
    <mergeCell ref="C79:G79"/>
    <mergeCell ref="K79:M79"/>
    <mergeCell ref="C81:G81"/>
    <mergeCell ref="K81:M81"/>
    <mergeCell ref="C71:G71"/>
    <mergeCell ref="K71:M71"/>
    <mergeCell ref="C73:G73"/>
    <mergeCell ref="K73:M73"/>
    <mergeCell ref="C75:G75"/>
    <mergeCell ref="K75:M75"/>
    <mergeCell ref="C65:G65"/>
    <mergeCell ref="K65:M65"/>
    <mergeCell ref="C67:G67"/>
    <mergeCell ref="K67:M67"/>
    <mergeCell ref="C69:G69"/>
    <mergeCell ref="K69:M69"/>
    <mergeCell ref="C59:G59"/>
    <mergeCell ref="K59:M59"/>
    <mergeCell ref="C61:G61"/>
    <mergeCell ref="K61:M61"/>
    <mergeCell ref="C63:G63"/>
    <mergeCell ref="K63:M63"/>
    <mergeCell ref="C53:G53"/>
    <mergeCell ref="K53:M53"/>
    <mergeCell ref="C55:G55"/>
    <mergeCell ref="K55:M55"/>
    <mergeCell ref="C57:G57"/>
    <mergeCell ref="K57:M57"/>
    <mergeCell ref="C47:G47"/>
    <mergeCell ref="K47:M47"/>
    <mergeCell ref="C49:G49"/>
    <mergeCell ref="K49:M49"/>
    <mergeCell ref="C51:G51"/>
    <mergeCell ref="K51:M51"/>
    <mergeCell ref="C41:G41"/>
    <mergeCell ref="K41:M41"/>
    <mergeCell ref="C43:G43"/>
    <mergeCell ref="K43:M43"/>
    <mergeCell ref="C45:G45"/>
    <mergeCell ref="K45:M45"/>
    <mergeCell ref="C35:G35"/>
    <mergeCell ref="K35:M35"/>
    <mergeCell ref="C37:G37"/>
    <mergeCell ref="K37:M37"/>
    <mergeCell ref="B38:N38"/>
    <mergeCell ref="C39:G39"/>
    <mergeCell ref="K39:M39"/>
    <mergeCell ref="C29:G29"/>
    <mergeCell ref="K29:M29"/>
    <mergeCell ref="C31:G31"/>
    <mergeCell ref="K31:M31"/>
    <mergeCell ref="C33:G33"/>
    <mergeCell ref="K33:M33"/>
    <mergeCell ref="C23:G23"/>
    <mergeCell ref="K23:M23"/>
    <mergeCell ref="C25:G25"/>
    <mergeCell ref="K25:M25"/>
    <mergeCell ref="C27:G27"/>
    <mergeCell ref="K27:M27"/>
    <mergeCell ref="C17:G17"/>
    <mergeCell ref="K17:M17"/>
    <mergeCell ref="C19:G19"/>
    <mergeCell ref="K19:M19"/>
    <mergeCell ref="C21:G21"/>
    <mergeCell ref="K21:M21"/>
    <mergeCell ref="B10:N10"/>
    <mergeCell ref="C11:G11"/>
    <mergeCell ref="K11:M11"/>
    <mergeCell ref="C13:G13"/>
    <mergeCell ref="K13:M13"/>
    <mergeCell ref="C15:G15"/>
    <mergeCell ref="K15:M15"/>
    <mergeCell ref="Z2:Z5"/>
    <mergeCell ref="AA2:AA5"/>
    <mergeCell ref="AB2:AB5"/>
    <mergeCell ref="AD2:AD8"/>
    <mergeCell ref="C3:G3"/>
    <mergeCell ref="B9:N9"/>
    <mergeCell ref="T2:T5"/>
    <mergeCell ref="U2:U5"/>
    <mergeCell ref="V2:V5"/>
    <mergeCell ref="W2:W5"/>
    <mergeCell ref="X2:X5"/>
    <mergeCell ref="Y2:Y5"/>
    <mergeCell ref="B1:D1"/>
    <mergeCell ref="K2:M8"/>
    <mergeCell ref="N2:N8"/>
    <mergeCell ref="P2:P8"/>
    <mergeCell ref="R2:R5"/>
    <mergeCell ref="S2:S5"/>
  </mergeCells>
  <conditionalFormatting sqref="W21:W22">
    <cfRule type="cellIs" dxfId="421" priority="200" operator="notEqual">
      <formula>0</formula>
    </cfRule>
  </conditionalFormatting>
  <conditionalFormatting sqref="Z23:Z24">
    <cfRule type="cellIs" dxfId="420" priority="199" operator="notEqual">
      <formula>0</formula>
    </cfRule>
  </conditionalFormatting>
  <conditionalFormatting sqref="Y25:Y26">
    <cfRule type="cellIs" dxfId="419" priority="198" operator="notEqual">
      <formula>0</formula>
    </cfRule>
  </conditionalFormatting>
  <conditionalFormatting sqref="Z35:Z36">
    <cfRule type="cellIs" dxfId="418" priority="197" operator="notEqual">
      <formula>0</formula>
    </cfRule>
  </conditionalFormatting>
  <conditionalFormatting sqref="W27:W28 W31:W34">
    <cfRule type="cellIs" dxfId="417" priority="196" operator="notEqual">
      <formula>0</formula>
    </cfRule>
  </conditionalFormatting>
  <conditionalFormatting sqref="Y57:Y58">
    <cfRule type="cellIs" dxfId="416" priority="195" operator="notEqual">
      <formula>0</formula>
    </cfRule>
  </conditionalFormatting>
  <conditionalFormatting sqref="W59:W60">
    <cfRule type="cellIs" dxfId="415" priority="194" operator="notEqual">
      <formula>0</formula>
    </cfRule>
  </conditionalFormatting>
  <conditionalFormatting sqref="R19:R20">
    <cfRule type="cellIs" dxfId="414" priority="193" operator="notEqual">
      <formula>0</formula>
    </cfRule>
  </conditionalFormatting>
  <conditionalFormatting sqref="T19:U20">
    <cfRule type="cellIs" dxfId="413" priority="192" operator="notEqual">
      <formula>0</formula>
    </cfRule>
  </conditionalFormatting>
  <conditionalFormatting sqref="T23:T26">
    <cfRule type="cellIs" dxfId="412" priority="191" operator="notEqual">
      <formula>0</formula>
    </cfRule>
  </conditionalFormatting>
  <conditionalFormatting sqref="U25:U26">
    <cfRule type="cellIs" dxfId="411" priority="190" operator="notEqual">
      <formula>0</formula>
    </cfRule>
  </conditionalFormatting>
  <conditionalFormatting sqref="U23:U24">
    <cfRule type="cellIs" dxfId="410" priority="189" operator="notEqual">
      <formula>0</formula>
    </cfRule>
  </conditionalFormatting>
  <conditionalFormatting sqref="T35:U36">
    <cfRule type="cellIs" dxfId="409" priority="188" operator="notEqual">
      <formula>0</formula>
    </cfRule>
  </conditionalFormatting>
  <conditionalFormatting sqref="T57:U58">
    <cfRule type="cellIs" dxfId="408" priority="187" operator="notEqual">
      <formula>0</formula>
    </cfRule>
  </conditionalFormatting>
  <conditionalFormatting sqref="S61:S64">
    <cfRule type="cellIs" dxfId="407" priority="186" operator="notEqual">
      <formula>0</formula>
    </cfRule>
  </conditionalFormatting>
  <conditionalFormatting sqref="S65:S66">
    <cfRule type="cellIs" dxfId="406" priority="185" operator="notEqual">
      <formula>0</formula>
    </cfRule>
  </conditionalFormatting>
  <conditionalFormatting sqref="V37">
    <cfRule type="cellIs" dxfId="405" priority="184" operator="notEqual">
      <formula>0</formula>
    </cfRule>
  </conditionalFormatting>
  <conditionalFormatting sqref="V21:V22">
    <cfRule type="cellIs" dxfId="404" priority="183" operator="notEqual">
      <formula>0</formula>
    </cfRule>
  </conditionalFormatting>
  <conditionalFormatting sqref="V27:V34">
    <cfRule type="cellIs" dxfId="403" priority="182" operator="notEqual">
      <formula>0</formula>
    </cfRule>
  </conditionalFormatting>
  <conditionalFormatting sqref="V59:V60">
    <cfRule type="cellIs" dxfId="402" priority="181" operator="notEqual">
      <formula>0</formula>
    </cfRule>
  </conditionalFormatting>
  <conditionalFormatting sqref="AB29:AB30">
    <cfRule type="cellIs" dxfId="401" priority="179" operator="notEqual">
      <formula>0</formula>
    </cfRule>
  </conditionalFormatting>
  <conditionalFormatting sqref="AB37">
    <cfRule type="cellIs" dxfId="400" priority="180" operator="notEqual">
      <formula>0</formula>
    </cfRule>
  </conditionalFormatting>
  <conditionalFormatting sqref="AA73:AA81">
    <cfRule type="cellIs" dxfId="399" priority="178" operator="notEqual">
      <formula>0</formula>
    </cfRule>
  </conditionalFormatting>
  <conditionalFormatting sqref="S67:S81">
    <cfRule type="cellIs" dxfId="398" priority="177" operator="notEqual">
      <formula>0</formula>
    </cfRule>
  </conditionalFormatting>
  <conditionalFormatting sqref="W13:W20">
    <cfRule type="cellIs" dxfId="397" priority="176" operator="notEqual">
      <formula>0</formula>
    </cfRule>
  </conditionalFormatting>
  <conditionalFormatting sqref="W29:W30">
    <cfRule type="cellIs" dxfId="396" priority="175" operator="notEqual">
      <formula>0</formula>
    </cfRule>
  </conditionalFormatting>
  <conditionalFormatting sqref="W37">
    <cfRule type="cellIs" dxfId="395" priority="174" operator="notEqual">
      <formula>0</formula>
    </cfRule>
  </conditionalFormatting>
  <conditionalFormatting sqref="W39:W46">
    <cfRule type="cellIs" dxfId="394" priority="173" operator="notEqual">
      <formula>0</formula>
    </cfRule>
  </conditionalFormatting>
  <conditionalFormatting sqref="W73:W81">
    <cfRule type="cellIs" dxfId="393" priority="172" operator="notEqual">
      <formula>0</formula>
    </cfRule>
  </conditionalFormatting>
  <conditionalFormatting sqref="X13:Z20">
    <cfRule type="cellIs" dxfId="392" priority="171" operator="notEqual">
      <formula>0</formula>
    </cfRule>
  </conditionalFormatting>
  <conditionalFormatting sqref="AA21:AA28">
    <cfRule type="cellIs" dxfId="391" priority="170" operator="notEqual">
      <formula>0</formula>
    </cfRule>
  </conditionalFormatting>
  <conditionalFormatting sqref="AA31:AA36">
    <cfRule type="cellIs" dxfId="390" priority="169" operator="notEqual">
      <formula>0</formula>
    </cfRule>
  </conditionalFormatting>
  <conditionalFormatting sqref="AA47:AA72">
    <cfRule type="cellIs" dxfId="389" priority="168" operator="notEqual">
      <formula>0</formula>
    </cfRule>
  </conditionalFormatting>
  <conditionalFormatting sqref="AB21:AB28">
    <cfRule type="cellIs" dxfId="388" priority="167" operator="notEqual">
      <formula>0</formula>
    </cfRule>
  </conditionalFormatting>
  <conditionalFormatting sqref="AB31:AB36">
    <cfRule type="cellIs" dxfId="387" priority="166" operator="notEqual">
      <formula>0</formula>
    </cfRule>
  </conditionalFormatting>
  <conditionalFormatting sqref="AB47:AB72">
    <cfRule type="cellIs" dxfId="386" priority="165" operator="notEqual">
      <formula>0</formula>
    </cfRule>
  </conditionalFormatting>
  <conditionalFormatting sqref="S11:S20">
    <cfRule type="cellIs" dxfId="385" priority="161" operator="notEqual">
      <formula>0</formula>
    </cfRule>
  </conditionalFormatting>
  <conditionalFormatting sqref="R21:R36">
    <cfRule type="cellIs" dxfId="384" priority="160" operator="notEqual">
      <formula>0</formula>
    </cfRule>
  </conditionalFormatting>
  <conditionalFormatting sqref="T29:T30">
    <cfRule type="cellIs" dxfId="383" priority="159" operator="notEqual">
      <formula>0</formula>
    </cfRule>
  </conditionalFormatting>
  <conditionalFormatting sqref="U37">
    <cfRule type="cellIs" dxfId="382" priority="158" operator="notEqual">
      <formula>0</formula>
    </cfRule>
  </conditionalFormatting>
  <conditionalFormatting sqref="U81">
    <cfRule type="cellIs" dxfId="381" priority="157" operator="notEqual">
      <formula>0</formula>
    </cfRule>
  </conditionalFormatting>
  <conditionalFormatting sqref="V73:V80">
    <cfRule type="cellIs" dxfId="380" priority="156" operator="notEqual">
      <formula>0</formula>
    </cfRule>
  </conditionalFormatting>
  <conditionalFormatting sqref="N11:N12 K11:L12">
    <cfRule type="cellIs" dxfId="379" priority="145" operator="lessThan">
      <formula>0</formula>
    </cfRule>
    <cfRule type="cellIs" dxfId="378" priority="146" operator="between">
      <formula>1</formula>
      <formula>11</formula>
    </cfRule>
    <cfRule type="expression" dxfId="377" priority="155">
      <formula>$J$11=FALSE</formula>
    </cfRule>
  </conditionalFormatting>
  <conditionalFormatting sqref="S101 U101 W101 K101:M101">
    <cfRule type="cellIs" dxfId="376" priority="154" operator="greaterThan">
      <formula>0</formula>
    </cfRule>
  </conditionalFormatting>
  <conditionalFormatting sqref="V83">
    <cfRule type="cellIs" dxfId="375" priority="153" operator="notEqual">
      <formula>0</formula>
    </cfRule>
  </conditionalFormatting>
  <conditionalFormatting sqref="R83:U83">
    <cfRule type="cellIs" dxfId="374" priority="152" operator="notEqual">
      <formula>0</formula>
    </cfRule>
  </conditionalFormatting>
  <conditionalFormatting sqref="W83">
    <cfRule type="cellIs" dxfId="373" priority="151" operator="notEqual">
      <formula>0</formula>
    </cfRule>
  </conditionalFormatting>
  <conditionalFormatting sqref="X83:Y83">
    <cfRule type="cellIs" dxfId="372" priority="150" operator="notEqual">
      <formula>0</formula>
    </cfRule>
  </conditionalFormatting>
  <conditionalFormatting sqref="Z83">
    <cfRule type="cellIs" dxfId="371" priority="149" operator="notEqual">
      <formula>0</formula>
    </cfRule>
  </conditionalFormatting>
  <conditionalFormatting sqref="AB83">
    <cfRule type="cellIs" dxfId="370" priority="148" operator="notEqual">
      <formula>0</formula>
    </cfRule>
  </conditionalFormatting>
  <conditionalFormatting sqref="AA83">
    <cfRule type="cellIs" dxfId="369" priority="147" operator="notEqual">
      <formula>0</formula>
    </cfRule>
  </conditionalFormatting>
  <conditionalFormatting sqref="N13:N14 K13:L28">
    <cfRule type="expression" dxfId="368" priority="102">
      <formula>$J$13=FALSE</formula>
    </cfRule>
    <cfRule type="cellIs" dxfId="367" priority="143" operator="lessThan">
      <formula>0</formula>
    </cfRule>
    <cfRule type="cellIs" dxfId="366" priority="144" operator="between">
      <formula>1</formula>
      <formula>11</formula>
    </cfRule>
  </conditionalFormatting>
  <conditionalFormatting sqref="N15:N16">
    <cfRule type="expression" dxfId="365" priority="6">
      <formula>$E$5="Ano"</formula>
    </cfRule>
    <cfRule type="expression" dxfId="364" priority="101">
      <formula>$J$15=FALSE</formula>
    </cfRule>
    <cfRule type="cellIs" dxfId="363" priority="141" operator="lessThan">
      <formula>0</formula>
    </cfRule>
    <cfRule type="cellIs" dxfId="362" priority="142" operator="between">
      <formula>1</formula>
      <formula>11</formula>
    </cfRule>
  </conditionalFormatting>
  <conditionalFormatting sqref="N17:N18">
    <cfRule type="expression" dxfId="361" priority="5">
      <formula>$E$5="Ano"</formula>
    </cfRule>
    <cfRule type="expression" dxfId="360" priority="100">
      <formula>$J$17=FALSE</formula>
    </cfRule>
    <cfRule type="cellIs" dxfId="359" priority="139" operator="lessThan">
      <formula>0</formula>
    </cfRule>
    <cfRule type="cellIs" dxfId="358" priority="140" operator="between">
      <formula>1</formula>
      <formula>11</formula>
    </cfRule>
  </conditionalFormatting>
  <conditionalFormatting sqref="N19:N20">
    <cfRule type="expression" dxfId="357" priority="99">
      <formula>$J$19=FALSE</formula>
    </cfRule>
    <cfRule type="cellIs" dxfId="356" priority="138" operator="lessThan">
      <formula>0</formula>
    </cfRule>
  </conditionalFormatting>
  <conditionalFormatting sqref="N21:N22">
    <cfRule type="expression" dxfId="355" priority="98">
      <formula>$J$21=FALSE</formula>
    </cfRule>
    <cfRule type="cellIs" dxfId="354" priority="137" operator="lessThan">
      <formula>0</formula>
    </cfRule>
  </conditionalFormatting>
  <conditionalFormatting sqref="N23:N24">
    <cfRule type="expression" dxfId="353" priority="97">
      <formula>$J$23=FALSE</formula>
    </cfRule>
    <cfRule type="cellIs" dxfId="352" priority="136" operator="lessThan">
      <formula>0</formula>
    </cfRule>
  </conditionalFormatting>
  <conditionalFormatting sqref="N25:N26">
    <cfRule type="expression" dxfId="351" priority="96">
      <formula>$J$25=FALSE</formula>
    </cfRule>
    <cfRule type="cellIs" dxfId="350" priority="135" operator="lessThan">
      <formula>0</formula>
    </cfRule>
  </conditionalFormatting>
  <conditionalFormatting sqref="N27:N28">
    <cfRule type="expression" dxfId="349" priority="95">
      <formula>$J$27=FALSE</formula>
    </cfRule>
    <cfRule type="cellIs" dxfId="348" priority="134" operator="lessThan">
      <formula>0</formula>
    </cfRule>
  </conditionalFormatting>
  <conditionalFormatting sqref="N29:N30 K29:L32">
    <cfRule type="expression" dxfId="347" priority="94">
      <formula>$J$29=FALSE</formula>
    </cfRule>
    <cfRule type="cellIs" dxfId="346" priority="133" operator="lessThan">
      <formula>0</formula>
    </cfRule>
  </conditionalFormatting>
  <conditionalFormatting sqref="N31:N32">
    <cfRule type="expression" dxfId="345" priority="93">
      <formula>$J$31=FALSE</formula>
    </cfRule>
    <cfRule type="cellIs" dxfId="344" priority="132" operator="lessThan">
      <formula>0</formula>
    </cfRule>
  </conditionalFormatting>
  <conditionalFormatting sqref="N33:N34 K33:L34">
    <cfRule type="expression" dxfId="343" priority="92">
      <formula>$J$33=FALSE</formula>
    </cfRule>
    <cfRule type="cellIs" dxfId="342" priority="131" operator="lessThan">
      <formula>0</formula>
    </cfRule>
  </conditionalFormatting>
  <conditionalFormatting sqref="N35:N36">
    <cfRule type="expression" dxfId="341" priority="91">
      <formula>$J$35=FALSE</formula>
    </cfRule>
    <cfRule type="cellIs" dxfId="340" priority="130" operator="lessThan">
      <formula>0</formula>
    </cfRule>
  </conditionalFormatting>
  <conditionalFormatting sqref="N37 K37:L37">
    <cfRule type="expression" dxfId="339" priority="90">
      <formula>$J$37=FALSE</formula>
    </cfRule>
    <cfRule type="cellIs" dxfId="338" priority="129" operator="lessThan">
      <formula>0</formula>
    </cfRule>
  </conditionalFormatting>
  <conditionalFormatting sqref="N39:N40">
    <cfRule type="expression" dxfId="337" priority="89">
      <formula>$J$39=FALSE</formula>
    </cfRule>
    <cfRule type="cellIs" dxfId="336" priority="127" operator="lessThan">
      <formula>0</formula>
    </cfRule>
    <cfRule type="cellIs" dxfId="335" priority="128" operator="between">
      <formula>1</formula>
      <formula>11</formula>
    </cfRule>
  </conditionalFormatting>
  <conditionalFormatting sqref="N41:N42">
    <cfRule type="expression" dxfId="334" priority="88">
      <formula>$J$41=FALSE</formula>
    </cfRule>
    <cfRule type="cellIs" dxfId="333" priority="125" operator="lessThan">
      <formula>0</formula>
    </cfRule>
    <cfRule type="cellIs" dxfId="332" priority="126" operator="between">
      <formula>1</formula>
      <formula>11</formula>
    </cfRule>
  </conditionalFormatting>
  <conditionalFormatting sqref="N43:N44">
    <cfRule type="expression" dxfId="331" priority="87">
      <formula>$J$43=FALSE</formula>
    </cfRule>
    <cfRule type="cellIs" dxfId="330" priority="123" operator="lessThan">
      <formula>0</formula>
    </cfRule>
    <cfRule type="cellIs" dxfId="329" priority="124" operator="between">
      <formula>1</formula>
      <formula>11</formula>
    </cfRule>
  </conditionalFormatting>
  <conditionalFormatting sqref="N45:N46">
    <cfRule type="expression" dxfId="328" priority="40">
      <formula>$J$45=FALSE</formula>
    </cfRule>
    <cfRule type="cellIs" dxfId="327" priority="121" operator="lessThan">
      <formula>0</formula>
    </cfRule>
    <cfRule type="cellIs" dxfId="326" priority="122" operator="between">
      <formula>1</formula>
      <formula>11</formula>
    </cfRule>
  </conditionalFormatting>
  <conditionalFormatting sqref="N47:N48">
    <cfRule type="expression" dxfId="325" priority="86">
      <formula>$J$47=FALSE</formula>
    </cfRule>
    <cfRule type="cellIs" dxfId="324" priority="120" operator="lessThan">
      <formula>0</formula>
    </cfRule>
  </conditionalFormatting>
  <conditionalFormatting sqref="N49:N50">
    <cfRule type="expression" dxfId="323" priority="85">
      <formula>$J$49=FALSE</formula>
    </cfRule>
    <cfRule type="cellIs" dxfId="322" priority="119" operator="lessThan">
      <formula>0</formula>
    </cfRule>
  </conditionalFormatting>
  <conditionalFormatting sqref="N51:N52">
    <cfRule type="expression" dxfId="321" priority="84">
      <formula>$J$51=FALSE</formula>
    </cfRule>
    <cfRule type="cellIs" dxfId="320" priority="118" operator="lessThan">
      <formula>0</formula>
    </cfRule>
  </conditionalFormatting>
  <conditionalFormatting sqref="N53:N54">
    <cfRule type="expression" dxfId="319" priority="83">
      <formula>$J$53=FALSE</formula>
    </cfRule>
    <cfRule type="cellIs" dxfId="318" priority="117" operator="lessThan">
      <formula>0</formula>
    </cfRule>
  </conditionalFormatting>
  <conditionalFormatting sqref="N55:N56">
    <cfRule type="expression" dxfId="317" priority="82">
      <formula>$J$55=FALSE</formula>
    </cfRule>
    <cfRule type="cellIs" dxfId="316" priority="116" operator="lessThan">
      <formula>0</formula>
    </cfRule>
  </conditionalFormatting>
  <conditionalFormatting sqref="N57:N58">
    <cfRule type="expression" dxfId="315" priority="81">
      <formula>$J$57=FALSE</formula>
    </cfRule>
    <cfRule type="cellIs" dxfId="314" priority="115" operator="lessThan">
      <formula>0</formula>
    </cfRule>
  </conditionalFormatting>
  <conditionalFormatting sqref="N59:N60">
    <cfRule type="expression" dxfId="313" priority="80">
      <formula>$J$59=FALSE</formula>
    </cfRule>
    <cfRule type="cellIs" dxfId="312" priority="114" operator="lessThan">
      <formula>0</formula>
    </cfRule>
  </conditionalFormatting>
  <conditionalFormatting sqref="N61:N62">
    <cfRule type="expression" dxfId="311" priority="79">
      <formula>$J$61=FALSE</formula>
    </cfRule>
    <cfRule type="cellIs" dxfId="310" priority="113" operator="lessThan">
      <formula>0</formula>
    </cfRule>
  </conditionalFormatting>
  <conditionalFormatting sqref="N63:N64 K63:L64">
    <cfRule type="expression" dxfId="309" priority="78">
      <formula>$J$63=FALSE</formula>
    </cfRule>
    <cfRule type="cellIs" dxfId="308" priority="112" operator="lessThan">
      <formula>0</formula>
    </cfRule>
  </conditionalFormatting>
  <conditionalFormatting sqref="N65:N66">
    <cfRule type="expression" dxfId="307" priority="77">
      <formula>$J$65=FALSE</formula>
    </cfRule>
    <cfRule type="cellIs" dxfId="306" priority="111" operator="lessThan">
      <formula>0</formula>
    </cfRule>
  </conditionalFormatting>
  <conditionalFormatting sqref="N67:N68 K67:L68">
    <cfRule type="expression" dxfId="305" priority="76">
      <formula>$J$67=FALSE</formula>
    </cfRule>
    <cfRule type="cellIs" dxfId="304" priority="110" operator="lessThan">
      <formula>0</formula>
    </cfRule>
  </conditionalFormatting>
  <conditionalFormatting sqref="N69:N70 K69:L70">
    <cfRule type="expression" dxfId="303" priority="75">
      <formula>$J$69=FALSE</formula>
    </cfRule>
    <cfRule type="cellIs" dxfId="302" priority="109" operator="lessThan">
      <formula>0</formula>
    </cfRule>
  </conditionalFormatting>
  <conditionalFormatting sqref="N71:N72">
    <cfRule type="expression" dxfId="301" priority="74">
      <formula>$J$71=FALSE</formula>
    </cfRule>
    <cfRule type="cellIs" dxfId="300" priority="108" operator="lessThan">
      <formula>0</formula>
    </cfRule>
  </conditionalFormatting>
  <conditionalFormatting sqref="N73:N74 K73:L76">
    <cfRule type="expression" dxfId="299" priority="73">
      <formula>$J$73=FALSE</formula>
    </cfRule>
    <cfRule type="cellIs" dxfId="298" priority="107" operator="lessThan">
      <formula>0</formula>
    </cfRule>
  </conditionalFormatting>
  <conditionalFormatting sqref="N75:N76">
    <cfRule type="expression" dxfId="297" priority="72">
      <formula>$J$75=FALSE</formula>
    </cfRule>
    <cfRule type="cellIs" dxfId="296" priority="106" operator="lessThan">
      <formula>0</formula>
    </cfRule>
  </conditionalFormatting>
  <conditionalFormatting sqref="N77:N78 K77:L78">
    <cfRule type="expression" dxfId="295" priority="71">
      <formula>$J$77=FALSE</formula>
    </cfRule>
    <cfRule type="cellIs" dxfId="294" priority="105" operator="lessThan">
      <formula>0</formula>
    </cfRule>
  </conditionalFormatting>
  <conditionalFormatting sqref="N79:N80 K79:L80">
    <cfRule type="expression" dxfId="293" priority="70">
      <formula>$J$79=FALSE</formula>
    </cfRule>
    <cfRule type="cellIs" dxfId="292" priority="104" operator="lessThan">
      <formula>0</formula>
    </cfRule>
  </conditionalFormatting>
  <conditionalFormatting sqref="N81 K81:L81">
    <cfRule type="expression" dxfId="291" priority="69">
      <formula>$J$81=FALSE</formula>
    </cfRule>
    <cfRule type="cellIs" dxfId="290" priority="103" operator="lessThan">
      <formula>0</formula>
    </cfRule>
  </conditionalFormatting>
  <conditionalFormatting sqref="R47:R48">
    <cfRule type="cellIs" dxfId="289" priority="68" operator="notEqual">
      <formula>0</formula>
    </cfRule>
  </conditionalFormatting>
  <conditionalFormatting sqref="R49:R50">
    <cfRule type="cellIs" dxfId="288" priority="67" operator="notEqual">
      <formula>0</formula>
    </cfRule>
  </conditionalFormatting>
  <conditionalFormatting sqref="R51:R52">
    <cfRule type="cellIs" dxfId="287" priority="66" operator="notEqual">
      <formula>0</formula>
    </cfRule>
  </conditionalFormatting>
  <conditionalFormatting sqref="R53:R54">
    <cfRule type="cellIs" dxfId="286" priority="65" operator="notEqual">
      <formula>0</formula>
    </cfRule>
  </conditionalFormatting>
  <conditionalFormatting sqref="R55:R56">
    <cfRule type="cellIs" dxfId="285" priority="64" operator="notEqual">
      <formula>0</formula>
    </cfRule>
  </conditionalFormatting>
  <conditionalFormatting sqref="R57:R58">
    <cfRule type="cellIs" dxfId="284" priority="63" operator="notEqual">
      <formula>0</formula>
    </cfRule>
  </conditionalFormatting>
  <conditionalFormatting sqref="R59:R60">
    <cfRule type="cellIs" dxfId="283" priority="62" operator="notEqual">
      <formula>0</formula>
    </cfRule>
  </conditionalFormatting>
  <conditionalFormatting sqref="R61:R62">
    <cfRule type="cellIs" dxfId="282" priority="61" operator="notEqual">
      <formula>0</formula>
    </cfRule>
  </conditionalFormatting>
  <conditionalFormatting sqref="R63:R64">
    <cfRule type="cellIs" dxfId="281" priority="60" operator="notEqual">
      <formula>0</formula>
    </cfRule>
  </conditionalFormatting>
  <conditionalFormatting sqref="R65:R66">
    <cfRule type="cellIs" dxfId="280" priority="59" operator="notEqual">
      <formula>0</formula>
    </cfRule>
  </conditionalFormatting>
  <conditionalFormatting sqref="R67:R68">
    <cfRule type="cellIs" dxfId="279" priority="58" operator="notEqual">
      <formula>0</formula>
    </cfRule>
  </conditionalFormatting>
  <conditionalFormatting sqref="R69:R70">
    <cfRule type="cellIs" dxfId="278" priority="57" operator="notEqual">
      <formula>0</formula>
    </cfRule>
  </conditionalFormatting>
  <conditionalFormatting sqref="R71:R72">
    <cfRule type="cellIs" dxfId="277" priority="56" operator="notEqual">
      <formula>0</formula>
    </cfRule>
  </conditionalFormatting>
  <conditionalFormatting sqref="S39:S40">
    <cfRule type="cellIs" dxfId="276" priority="55" operator="notEqual">
      <formula>0</formula>
    </cfRule>
  </conditionalFormatting>
  <conditionalFormatting sqref="S41:S42">
    <cfRule type="cellIs" dxfId="275" priority="54" operator="notEqual">
      <formula>0</formula>
    </cfRule>
  </conditionalFormatting>
  <conditionalFormatting sqref="S43:S44">
    <cfRule type="cellIs" dxfId="274" priority="53" operator="notEqual">
      <formula>0</formula>
    </cfRule>
  </conditionalFormatting>
  <conditionalFormatting sqref="S45:S46">
    <cfRule type="cellIs" dxfId="273" priority="52" operator="notEqual">
      <formula>0</formula>
    </cfRule>
  </conditionalFormatting>
  <conditionalFormatting sqref="X29:Z30">
    <cfRule type="cellIs" dxfId="272" priority="51" operator="notEqual">
      <formula>0</formula>
    </cfRule>
  </conditionalFormatting>
  <conditionalFormatting sqref="X37:Z37">
    <cfRule type="cellIs" dxfId="271" priority="50" operator="notEqual">
      <formula>0</formula>
    </cfRule>
  </conditionalFormatting>
  <conditionalFormatting sqref="X39:Z40">
    <cfRule type="cellIs" dxfId="270" priority="49" operator="notEqual">
      <formula>0</formula>
    </cfRule>
  </conditionalFormatting>
  <conditionalFormatting sqref="X41:Z42">
    <cfRule type="cellIs" dxfId="269" priority="48" operator="notEqual">
      <formula>0</formula>
    </cfRule>
  </conditionalFormatting>
  <conditionalFormatting sqref="X43:Z44">
    <cfRule type="cellIs" dxfId="268" priority="47" operator="notEqual">
      <formula>0</formula>
    </cfRule>
  </conditionalFormatting>
  <conditionalFormatting sqref="X45:Z46">
    <cfRule type="cellIs" dxfId="267" priority="46" operator="notEqual">
      <formula>0</formula>
    </cfRule>
  </conditionalFormatting>
  <conditionalFormatting sqref="X73:Z74">
    <cfRule type="cellIs" dxfId="266" priority="45" operator="notEqual">
      <formula>0</formula>
    </cfRule>
  </conditionalFormatting>
  <conditionalFormatting sqref="X75:Z76">
    <cfRule type="cellIs" dxfId="265" priority="44" operator="notEqual">
      <formula>0</formula>
    </cfRule>
  </conditionalFormatting>
  <conditionalFormatting sqref="X77:Z78">
    <cfRule type="cellIs" dxfId="264" priority="43" operator="notEqual">
      <formula>0</formula>
    </cfRule>
  </conditionalFormatting>
  <conditionalFormatting sqref="X79:Z80">
    <cfRule type="cellIs" dxfId="263" priority="42" operator="notEqual">
      <formula>0</formula>
    </cfRule>
  </conditionalFormatting>
  <conditionalFormatting sqref="X81:Z81">
    <cfRule type="cellIs" dxfId="262" priority="41" operator="notEqual">
      <formula>0</formula>
    </cfRule>
  </conditionalFormatting>
  <conditionalFormatting sqref="W11:W12">
    <cfRule type="cellIs" dxfId="261" priority="39" operator="notEqual">
      <formula>0</formula>
    </cfRule>
  </conditionalFormatting>
  <conditionalFormatting sqref="X11:Z12">
    <cfRule type="cellIs" dxfId="260" priority="38" operator="notEqual">
      <formula>0</formula>
    </cfRule>
  </conditionalFormatting>
  <conditionalFormatting sqref="P38">
    <cfRule type="expression" dxfId="259" priority="201" stopIfTrue="1">
      <formula>$P$38&gt;$G$5</formula>
    </cfRule>
    <cfRule type="expression" dxfId="258" priority="202" stopIfTrue="1">
      <formula>$P$38&lt;$F$5</formula>
    </cfRule>
    <cfRule type="expression" dxfId="257" priority="203">
      <formula>$P$38&gt;((($G$5-$F$5)/10*9)+$F$5)</formula>
    </cfRule>
    <cfRule type="expression" dxfId="256" priority="204">
      <formula>$P$38&gt;$F$5</formula>
    </cfRule>
  </conditionalFormatting>
  <conditionalFormatting sqref="P82">
    <cfRule type="expression" dxfId="255" priority="205" stopIfTrue="1">
      <formula>$P$82&gt;$G$6</formula>
    </cfRule>
    <cfRule type="expression" dxfId="254" priority="206" stopIfTrue="1">
      <formula>$P$82&lt;$F$6</formula>
    </cfRule>
    <cfRule type="expression" dxfId="253" priority="207">
      <formula>$P$82&gt;((($G$6-$F$6)/10*9)+$F$6)</formula>
    </cfRule>
    <cfRule type="expression" dxfId="252" priority="208">
      <formula>$P$82&gt;$F$6</formula>
    </cfRule>
  </conditionalFormatting>
  <conditionalFormatting sqref="D5:D6">
    <cfRule type="cellIs" dxfId="251" priority="163" stopIfTrue="1" operator="lessThan">
      <formula>0</formula>
    </cfRule>
    <cfRule type="cellIs" dxfId="250" priority="164" operator="greaterThan">
      <formula>2000</formula>
    </cfRule>
  </conditionalFormatting>
  <conditionalFormatting sqref="D5">
    <cfRule type="expression" dxfId="249" priority="37">
      <formula>$O$7=1</formula>
    </cfRule>
    <cfRule type="expression" dxfId="248" priority="162" stopIfTrue="1">
      <formula>$J$7=FALSE</formula>
    </cfRule>
  </conditionalFormatting>
  <conditionalFormatting sqref="D6">
    <cfRule type="expression" dxfId="247" priority="35">
      <formula>$J$8=FALSE</formula>
    </cfRule>
    <cfRule type="expression" dxfId="246" priority="36">
      <formula>$O$8=1</formula>
    </cfRule>
  </conditionalFormatting>
  <conditionalFormatting sqref="M100 W100">
    <cfRule type="expression" dxfId="245" priority="209">
      <formula>$M$101&gt;0</formula>
    </cfRule>
  </conditionalFormatting>
  <conditionalFormatting sqref="L100 U100">
    <cfRule type="expression" dxfId="244" priority="210">
      <formula>$L$101&gt;0</formula>
    </cfRule>
  </conditionalFormatting>
  <conditionalFormatting sqref="K100">
    <cfRule type="expression" dxfId="243" priority="211">
      <formula>$K$101&gt;0</formula>
    </cfRule>
  </conditionalFormatting>
  <conditionalFormatting sqref="K35:L36">
    <cfRule type="expression" dxfId="242" priority="32">
      <formula>$J$13=FALSE</formula>
    </cfRule>
    <cfRule type="cellIs" dxfId="241" priority="33" operator="lessThan">
      <formula>0</formula>
    </cfRule>
    <cfRule type="cellIs" dxfId="240" priority="34" operator="between">
      <formula>1</formula>
      <formula>11</formula>
    </cfRule>
  </conditionalFormatting>
  <conditionalFormatting sqref="K39:L40">
    <cfRule type="cellIs" dxfId="239" priority="29" operator="lessThan">
      <formula>0</formula>
    </cfRule>
    <cfRule type="cellIs" dxfId="238" priority="30" operator="between">
      <formula>1</formula>
      <formula>11</formula>
    </cfRule>
    <cfRule type="expression" dxfId="237" priority="31">
      <formula>$J$11=FALSE</formula>
    </cfRule>
  </conditionalFormatting>
  <conditionalFormatting sqref="K41:L46">
    <cfRule type="expression" dxfId="236" priority="26">
      <formula>$J$13=FALSE</formula>
    </cfRule>
    <cfRule type="cellIs" dxfId="235" priority="27" operator="lessThan">
      <formula>0</formula>
    </cfRule>
    <cfRule type="cellIs" dxfId="234" priority="28" operator="between">
      <formula>1</formula>
      <formula>11</formula>
    </cfRule>
  </conditionalFormatting>
  <conditionalFormatting sqref="K47:L62">
    <cfRule type="expression" dxfId="233" priority="23">
      <formula>$J$13=FALSE</formula>
    </cfRule>
    <cfRule type="cellIs" dxfId="232" priority="24" operator="lessThan">
      <formula>0</formula>
    </cfRule>
    <cfRule type="cellIs" dxfId="231" priority="25" operator="between">
      <formula>1</formula>
      <formula>11</formula>
    </cfRule>
  </conditionalFormatting>
  <conditionalFormatting sqref="K65:L66">
    <cfRule type="expression" dxfId="230" priority="21">
      <formula>$J$29=FALSE</formula>
    </cfRule>
    <cfRule type="cellIs" dxfId="229" priority="22" operator="lessThan">
      <formula>0</formula>
    </cfRule>
  </conditionalFormatting>
  <conditionalFormatting sqref="K71:L72">
    <cfRule type="expression" dxfId="228" priority="19">
      <formula>$J$69=FALSE</formula>
    </cfRule>
    <cfRule type="cellIs" dxfId="227" priority="20" operator="lessThan">
      <formula>0</formula>
    </cfRule>
  </conditionalFormatting>
  <conditionalFormatting sqref="N39:N46 N61:N62 N69:N70">
    <cfRule type="expression" dxfId="226" priority="18">
      <formula>$E$6="Ano"</formula>
    </cfRule>
  </conditionalFormatting>
  <conditionalFormatting sqref="P9">
    <cfRule type="expression" dxfId="225" priority="14" stopIfTrue="1">
      <formula>$P$38&gt;$G$5</formula>
    </cfRule>
    <cfRule type="expression" dxfId="224" priority="15" stopIfTrue="1">
      <formula>$P$38&lt;$F$5</formula>
    </cfRule>
    <cfRule type="expression" dxfId="223" priority="16">
      <formula>$P$38&gt;((($G$5-$F$5)/10*9)+$F$5)</formula>
    </cfRule>
    <cfRule type="expression" dxfId="222" priority="17">
      <formula>$P$38&gt;$F$5</formula>
    </cfRule>
  </conditionalFormatting>
  <conditionalFormatting sqref="P10">
    <cfRule type="expression" dxfId="221" priority="10" stopIfTrue="1">
      <formula>$P$82&gt;$G$6</formula>
    </cfRule>
    <cfRule type="expression" dxfId="220" priority="11" stopIfTrue="1">
      <formula>$P$82&lt;$F$6</formula>
    </cfRule>
    <cfRule type="expression" dxfId="219" priority="12">
      <formula>$P$82&gt;((($G$6-$F$6)/10*9)+$F$6)</formula>
    </cfRule>
    <cfRule type="expression" dxfId="218" priority="13">
      <formula>$P$82&gt;$F$6</formula>
    </cfRule>
  </conditionalFormatting>
  <conditionalFormatting sqref="N33:N34">
    <cfRule type="expression" dxfId="217" priority="9">
      <formula>$E$5="Ano"</formula>
    </cfRule>
  </conditionalFormatting>
  <conditionalFormatting sqref="N11:N12">
    <cfRule type="expression" dxfId="216" priority="8">
      <formula>$E$5="Ano"</formula>
    </cfRule>
  </conditionalFormatting>
  <conditionalFormatting sqref="N13:N14">
    <cfRule type="expression" dxfId="215" priority="7">
      <formula>$E$5="Ano"</formula>
    </cfRule>
  </conditionalFormatting>
  <conditionalFormatting sqref="N51">
    <cfRule type="expression" dxfId="214" priority="4">
      <formula>$E$6="Ano"</formula>
    </cfRule>
  </conditionalFormatting>
  <conditionalFormatting sqref="N55">
    <cfRule type="expression" dxfId="213" priority="3">
      <formula>$E$6="Ano"</formula>
    </cfRule>
  </conditionalFormatting>
  <conditionalFormatting sqref="N59">
    <cfRule type="expression" dxfId="212" priority="2">
      <formula>$E$6="Ano"</formula>
    </cfRule>
  </conditionalFormatting>
  <conditionalFormatting sqref="N19">
    <cfRule type="expression" dxfId="211" priority="1">
      <formula>$E$5="Ano"</formula>
    </cfRule>
  </conditionalFormatting>
  <dataValidations count="2">
    <dataValidation type="whole" allowBlank="1" showInputMessage="1" showErrorMessage="1" sqref="N11:N37 N39:N81">
      <formula1>0</formula1>
      <formula2>999999</formula2>
    </dataValidation>
    <dataValidation type="list" allowBlank="1" showInputMessage="1" showErrorMessage="1" sqref="E5:E6">
      <formula1>"Ano,Ne"</formula1>
    </dataValidation>
  </dataValidations>
  <hyperlinks>
    <hyperlink ref="B1:D1" location="'Hlavní strana'!A1" display="zpět na hlavní stranu"/>
  </hyperlinks>
  <pageMargins left="0.31496062992125984" right="0.31496062992125984" top="0.39370078740157483" bottom="0.19685039370078741" header="0.31496062992125984" footer="0.31496062992125984"/>
  <pageSetup paperSize="9" scale="64" fitToHeight="0" orientation="landscape" r:id="rId1"/>
  <rowBreaks count="2" manualBreakCount="2">
    <brk id="38" min="1" max="29" man="1"/>
    <brk id="84" min="1" max="2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B1:AP108"/>
  <sheetViews>
    <sheetView zoomScaleNormal="100" workbookViewId="0">
      <selection activeCell="C96" sqref="C96:I96"/>
    </sheetView>
  </sheetViews>
  <sheetFormatPr defaultRowHeight="14.25" x14ac:dyDescent="0.25"/>
  <cols>
    <col min="1" max="1" width="3.42578125" style="118" customWidth="1"/>
    <col min="2" max="2" width="8.5703125" style="254" customWidth="1"/>
    <col min="3" max="3" width="9" style="119" customWidth="1"/>
    <col min="4" max="7" width="17.42578125" style="119" customWidth="1"/>
    <col min="8" max="8" width="34.7109375" style="119" hidden="1" customWidth="1"/>
    <col min="9" max="9" width="8.85546875" style="119" customWidth="1"/>
    <col min="10" max="10" width="0.42578125" style="119" hidden="1" customWidth="1"/>
    <col min="11" max="13" width="21.7109375" style="119" customWidth="1"/>
    <col min="14" max="14" width="21.42578125" style="119" customWidth="1"/>
    <col min="15" max="15" width="13.5703125" style="119" hidden="1" customWidth="1"/>
    <col min="16" max="16" width="14.7109375" style="120" customWidth="1"/>
    <col min="17" max="17" width="0.42578125" style="119" hidden="1" customWidth="1"/>
    <col min="18" max="22" width="5.7109375" style="119" hidden="1" customWidth="1"/>
    <col min="23" max="23" width="6" style="119" hidden="1" customWidth="1"/>
    <col min="24" max="27" width="5.7109375" style="119" hidden="1" customWidth="1"/>
    <col min="28" max="28" width="6" style="119" hidden="1" customWidth="1"/>
    <col min="29" max="29" width="0.42578125" style="118" hidden="1" customWidth="1"/>
    <col min="30" max="30" width="20.7109375" style="118" customWidth="1"/>
    <col min="31" max="16384" width="9.140625" style="118"/>
  </cols>
  <sheetData>
    <row r="1" spans="2:30" ht="15" thickBot="1" x14ac:dyDescent="0.3">
      <c r="B1" s="345" t="s">
        <v>137</v>
      </c>
      <c r="C1" s="346"/>
      <c r="D1" s="347"/>
      <c r="E1" s="118"/>
      <c r="F1" s="118"/>
      <c r="G1" s="118"/>
      <c r="H1" s="118"/>
    </row>
    <row r="2" spans="2:30" ht="20.25" customHeight="1" x14ac:dyDescent="0.3">
      <c r="B2" s="256"/>
      <c r="C2" s="257"/>
      <c r="D2" s="257"/>
      <c r="E2" s="257"/>
      <c r="F2" s="257"/>
      <c r="G2" s="257"/>
      <c r="H2" s="257"/>
      <c r="I2" s="257"/>
      <c r="J2" s="121"/>
      <c r="K2" s="334" t="s">
        <v>115</v>
      </c>
      <c r="L2" s="335"/>
      <c r="M2" s="336"/>
      <c r="N2" s="325" t="s">
        <v>109</v>
      </c>
      <c r="O2" s="266"/>
      <c r="P2" s="351" t="s">
        <v>108</v>
      </c>
      <c r="Q2" s="266"/>
      <c r="R2" s="329" t="s">
        <v>78</v>
      </c>
      <c r="S2" s="327" t="s">
        <v>0</v>
      </c>
      <c r="T2" s="327" t="s">
        <v>8</v>
      </c>
      <c r="U2" s="327" t="s">
        <v>5</v>
      </c>
      <c r="V2" s="329" t="s">
        <v>27</v>
      </c>
      <c r="W2" s="327" t="s">
        <v>22</v>
      </c>
      <c r="X2" s="327" t="s">
        <v>23</v>
      </c>
      <c r="Y2" s="327" t="s">
        <v>24</v>
      </c>
      <c r="Z2" s="327" t="s">
        <v>25</v>
      </c>
      <c r="AA2" s="327" t="s">
        <v>26</v>
      </c>
      <c r="AB2" s="349" t="s">
        <v>21</v>
      </c>
      <c r="AC2" s="266"/>
      <c r="AD2" s="319" t="s">
        <v>107</v>
      </c>
    </row>
    <row r="3" spans="2:30" ht="27.75" customHeight="1" x14ac:dyDescent="0.3">
      <c r="B3" s="258"/>
      <c r="C3" s="364" t="s">
        <v>123</v>
      </c>
      <c r="D3" s="364"/>
      <c r="E3" s="364"/>
      <c r="F3" s="364"/>
      <c r="G3" s="364"/>
      <c r="H3" s="259"/>
      <c r="I3" s="260"/>
      <c r="J3" s="122"/>
      <c r="K3" s="337"/>
      <c r="L3" s="338"/>
      <c r="M3" s="339"/>
      <c r="N3" s="326"/>
      <c r="O3" s="267"/>
      <c r="P3" s="352"/>
      <c r="Q3" s="267"/>
      <c r="R3" s="330"/>
      <c r="S3" s="328"/>
      <c r="T3" s="328"/>
      <c r="U3" s="328"/>
      <c r="V3" s="330"/>
      <c r="W3" s="328"/>
      <c r="X3" s="328"/>
      <c r="Y3" s="328"/>
      <c r="Z3" s="328"/>
      <c r="AA3" s="328"/>
      <c r="AB3" s="350"/>
      <c r="AC3" s="267"/>
      <c r="AD3" s="320"/>
    </row>
    <row r="4" spans="2:30" s="119" customFormat="1" ht="30.95" customHeight="1" x14ac:dyDescent="0.3">
      <c r="B4" s="258"/>
      <c r="C4" s="261"/>
      <c r="D4" s="123" t="s">
        <v>124</v>
      </c>
      <c r="E4" s="124" t="s">
        <v>125</v>
      </c>
      <c r="F4" s="124" t="s">
        <v>94</v>
      </c>
      <c r="G4" s="124" t="s">
        <v>95</v>
      </c>
      <c r="H4" s="122"/>
      <c r="I4" s="260"/>
      <c r="J4" s="122" t="s">
        <v>90</v>
      </c>
      <c r="K4" s="337"/>
      <c r="L4" s="338"/>
      <c r="M4" s="339"/>
      <c r="N4" s="326"/>
      <c r="O4" s="267"/>
      <c r="P4" s="352"/>
      <c r="Q4" s="268"/>
      <c r="R4" s="330"/>
      <c r="S4" s="328"/>
      <c r="T4" s="328"/>
      <c r="U4" s="328"/>
      <c r="V4" s="330"/>
      <c r="W4" s="328"/>
      <c r="X4" s="328"/>
      <c r="Y4" s="328"/>
      <c r="Z4" s="328"/>
      <c r="AA4" s="328"/>
      <c r="AB4" s="350"/>
      <c r="AC4" s="269"/>
      <c r="AD4" s="320"/>
    </row>
    <row r="5" spans="2:30" s="119" customFormat="1" ht="30.95" customHeight="1" x14ac:dyDescent="0.3">
      <c r="B5" s="258"/>
      <c r="C5" s="125" t="s">
        <v>127</v>
      </c>
      <c r="D5" s="13">
        <v>0</v>
      </c>
      <c r="E5" s="255" t="s">
        <v>126</v>
      </c>
      <c r="F5" s="126">
        <f>IF(D5&gt;0,200000,0)</f>
        <v>0</v>
      </c>
      <c r="G5" s="126">
        <f>F5+D5*2200</f>
        <v>0</v>
      </c>
      <c r="H5" s="122"/>
      <c r="I5" s="260"/>
      <c r="J5" s="122"/>
      <c r="K5" s="337"/>
      <c r="L5" s="338"/>
      <c r="M5" s="339"/>
      <c r="N5" s="326"/>
      <c r="O5" s="267"/>
      <c r="P5" s="352"/>
      <c r="Q5" s="268"/>
      <c r="R5" s="330"/>
      <c r="S5" s="328"/>
      <c r="T5" s="328"/>
      <c r="U5" s="328"/>
      <c r="V5" s="330"/>
      <c r="W5" s="328"/>
      <c r="X5" s="328"/>
      <c r="Y5" s="328"/>
      <c r="Z5" s="328"/>
      <c r="AA5" s="328"/>
      <c r="AB5" s="350"/>
      <c r="AC5" s="269"/>
      <c r="AD5" s="320"/>
    </row>
    <row r="6" spans="2:30" s="130" customFormat="1" ht="30.95" customHeight="1" x14ac:dyDescent="0.25">
      <c r="B6" s="258"/>
      <c r="C6" s="127" t="s">
        <v>96</v>
      </c>
      <c r="D6" s="13">
        <v>0</v>
      </c>
      <c r="E6" s="255" t="s">
        <v>126</v>
      </c>
      <c r="F6" s="128">
        <f>IF(D6&gt;0,200000,0)</f>
        <v>0</v>
      </c>
      <c r="G6" s="128">
        <f>F6+D6*2200</f>
        <v>0</v>
      </c>
      <c r="H6" s="129"/>
      <c r="I6" s="263"/>
      <c r="J6" s="129"/>
      <c r="K6" s="337"/>
      <c r="L6" s="338"/>
      <c r="M6" s="339"/>
      <c r="N6" s="326"/>
      <c r="O6" s="270"/>
      <c r="P6" s="352"/>
      <c r="Q6" s="271"/>
      <c r="R6" s="272" t="s">
        <v>29</v>
      </c>
      <c r="S6" s="273"/>
      <c r="T6" s="273"/>
      <c r="U6" s="273"/>
      <c r="V6" s="274"/>
      <c r="W6" s="272" t="s">
        <v>28</v>
      </c>
      <c r="X6" s="273"/>
      <c r="Y6" s="273"/>
      <c r="Z6" s="273"/>
      <c r="AA6" s="273"/>
      <c r="AB6" s="275" t="s">
        <v>20</v>
      </c>
      <c r="AC6" s="276"/>
      <c r="AD6" s="320"/>
    </row>
    <row r="7" spans="2:30" s="130" customFormat="1" ht="21" customHeight="1" x14ac:dyDescent="0.25">
      <c r="B7" s="258"/>
      <c r="C7" s="263"/>
      <c r="D7" s="264"/>
      <c r="E7" s="263"/>
      <c r="F7" s="263"/>
      <c r="G7" s="263"/>
      <c r="H7" s="265"/>
      <c r="I7" s="263"/>
      <c r="J7" s="129" t="b">
        <f>ISNUMBER(D5)</f>
        <v>1</v>
      </c>
      <c r="K7" s="337"/>
      <c r="L7" s="338"/>
      <c r="M7" s="339"/>
      <c r="N7" s="326"/>
      <c r="O7" s="270">
        <f>IF((D5=0),IF(P38&gt;0,1,0),0)</f>
        <v>0</v>
      </c>
      <c r="P7" s="352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6"/>
      <c r="AD7" s="320"/>
    </row>
    <row r="8" spans="2:30" s="41" customFormat="1" ht="21" customHeight="1" thickBot="1" x14ac:dyDescent="0.3">
      <c r="B8" s="258"/>
      <c r="C8" s="262"/>
      <c r="D8" s="262"/>
      <c r="E8" s="262"/>
      <c r="F8" s="262"/>
      <c r="G8" s="262"/>
      <c r="H8" s="263"/>
      <c r="I8" s="263"/>
      <c r="J8" s="129" t="b">
        <f>ISNUMBER(D6)</f>
        <v>1</v>
      </c>
      <c r="K8" s="340"/>
      <c r="L8" s="341"/>
      <c r="M8" s="342"/>
      <c r="N8" s="326"/>
      <c r="O8" s="270">
        <f>IF((D6=0),IF(P82&gt;0,1,0),0)</f>
        <v>0</v>
      </c>
      <c r="P8" s="352"/>
      <c r="Q8" s="277"/>
      <c r="R8" s="278">
        <v>54000</v>
      </c>
      <c r="S8" s="279">
        <v>50501</v>
      </c>
      <c r="T8" s="279">
        <v>52601</v>
      </c>
      <c r="U8" s="279">
        <v>52602</v>
      </c>
      <c r="V8" s="280">
        <v>51212</v>
      </c>
      <c r="W8" s="281">
        <v>51010</v>
      </c>
      <c r="X8" s="282">
        <v>51610</v>
      </c>
      <c r="Y8" s="282">
        <v>51710</v>
      </c>
      <c r="Z8" s="282">
        <v>51510</v>
      </c>
      <c r="AA8" s="283">
        <v>52510</v>
      </c>
      <c r="AB8" s="278">
        <v>60000</v>
      </c>
      <c r="AC8" s="276"/>
      <c r="AD8" s="321"/>
    </row>
    <row r="9" spans="2:30" s="41" customFormat="1" ht="27" customHeight="1" thickBot="1" x14ac:dyDescent="0.3">
      <c r="B9" s="362" t="s">
        <v>79</v>
      </c>
      <c r="C9" s="363"/>
      <c r="D9" s="363"/>
      <c r="E9" s="363"/>
      <c r="F9" s="363"/>
      <c r="G9" s="363"/>
      <c r="H9" s="363"/>
      <c r="I9" s="363"/>
      <c r="J9" s="363"/>
      <c r="K9" s="363"/>
      <c r="L9" s="363"/>
      <c r="M9" s="363"/>
      <c r="N9" s="363"/>
      <c r="O9" s="131" t="e">
        <f>#REF!-P9</f>
        <v>#REF!</v>
      </c>
      <c r="P9" s="132">
        <f>P38</f>
        <v>0</v>
      </c>
      <c r="Q9" s="133">
        <f>IF(SUM($W$11:$W$37)&lt;&gt;0,1,0)</f>
        <v>0</v>
      </c>
      <c r="R9" s="134">
        <v>54000</v>
      </c>
      <c r="S9" s="135">
        <v>50501</v>
      </c>
      <c r="T9" s="135">
        <v>52601</v>
      </c>
      <c r="U9" s="135">
        <v>52602</v>
      </c>
      <c r="V9" s="136">
        <v>51212</v>
      </c>
      <c r="W9" s="134">
        <v>51010</v>
      </c>
      <c r="X9" s="135">
        <v>51610</v>
      </c>
      <c r="Y9" s="135">
        <v>51710</v>
      </c>
      <c r="Z9" s="135">
        <v>51510</v>
      </c>
      <c r="AA9" s="136">
        <v>52510</v>
      </c>
      <c r="AB9" s="134">
        <v>60000</v>
      </c>
      <c r="AC9" s="133"/>
      <c r="AD9" s="137" t="str">
        <f>AD38</f>
        <v>zbývá 0</v>
      </c>
    </row>
    <row r="10" spans="2:30" s="41" customFormat="1" ht="27" customHeight="1" thickBot="1" x14ac:dyDescent="0.3">
      <c r="B10" s="387" t="s">
        <v>80</v>
      </c>
      <c r="C10" s="388"/>
      <c r="D10" s="388"/>
      <c r="E10" s="388"/>
      <c r="F10" s="388"/>
      <c r="G10" s="388"/>
      <c r="H10" s="388"/>
      <c r="I10" s="388"/>
      <c r="J10" s="388"/>
      <c r="K10" s="388"/>
      <c r="L10" s="388"/>
      <c r="M10" s="388"/>
      <c r="N10" s="388"/>
      <c r="O10" s="138" t="e">
        <f>#REF!-P10</f>
        <v>#REF!</v>
      </c>
      <c r="P10" s="139">
        <f>P82</f>
        <v>0</v>
      </c>
      <c r="Q10" s="140">
        <f>IF(SUM($W$39:$W$81)&lt;&gt;0,1,0)</f>
        <v>0</v>
      </c>
      <c r="R10" s="141">
        <v>54000</v>
      </c>
      <c r="S10" s="142">
        <v>50501</v>
      </c>
      <c r="T10" s="142">
        <v>52601</v>
      </c>
      <c r="U10" s="142">
        <v>52602</v>
      </c>
      <c r="V10" s="143">
        <v>51212</v>
      </c>
      <c r="W10" s="141">
        <v>51010</v>
      </c>
      <c r="X10" s="142">
        <v>51610</v>
      </c>
      <c r="Y10" s="142">
        <v>51710</v>
      </c>
      <c r="Z10" s="142">
        <v>51510</v>
      </c>
      <c r="AA10" s="144">
        <v>52510</v>
      </c>
      <c r="AB10" s="141">
        <v>60000</v>
      </c>
      <c r="AC10" s="140"/>
      <c r="AD10" s="145" t="str">
        <f>AD82</f>
        <v>zbývá 0</v>
      </c>
    </row>
    <row r="11" spans="2:30" s="41" customFormat="1" ht="30.95" customHeight="1" x14ac:dyDescent="0.25">
      <c r="B11" s="146" t="s">
        <v>51</v>
      </c>
      <c r="C11" s="356" t="s">
        <v>31</v>
      </c>
      <c r="D11" s="356"/>
      <c r="E11" s="356"/>
      <c r="F11" s="356"/>
      <c r="G11" s="356"/>
      <c r="H11" s="147"/>
      <c r="I11" s="147"/>
      <c r="J11" s="147" t="b">
        <f>ISNUMBER(N11)</f>
        <v>1</v>
      </c>
      <c r="K11" s="353" t="s">
        <v>139</v>
      </c>
      <c r="L11" s="354"/>
      <c r="M11" s="355"/>
      <c r="N11" s="26">
        <v>0</v>
      </c>
      <c r="O11" s="151">
        <f>IF($E$5="Ano",0,IF(ISNUMBER(N11),IF(N11&lt;12,0,N11),0))</f>
        <v>0</v>
      </c>
      <c r="P11" s="152">
        <f t="shared" ref="P11:P37" si="0">AD11*O11</f>
        <v>0</v>
      </c>
      <c r="Q11" s="153"/>
      <c r="R11" s="154"/>
      <c r="S11" s="155">
        <f>O11*1/24</f>
        <v>0</v>
      </c>
      <c r="T11" s="156"/>
      <c r="U11" s="156"/>
      <c r="V11" s="157"/>
      <c r="W11" s="154">
        <f>IF($O11&lt;&gt;0,1,0)</f>
        <v>0</v>
      </c>
      <c r="X11" s="156">
        <f>IF($O11&lt;&gt;0,"XXX",0)</f>
        <v>0</v>
      </c>
      <c r="Y11" s="156">
        <f t="shared" ref="Y11:Z13" si="1">IF($O11&lt;&gt;0,"XXX",0)</f>
        <v>0</v>
      </c>
      <c r="Z11" s="156">
        <f t="shared" si="1"/>
        <v>0</v>
      </c>
      <c r="AA11" s="157"/>
      <c r="AB11" s="154"/>
      <c r="AC11" s="153"/>
      <c r="AD11" s="158">
        <v>17510</v>
      </c>
    </row>
    <row r="12" spans="2:30" s="41" customFormat="1" ht="30.95" hidden="1" customHeight="1" x14ac:dyDescent="0.25">
      <c r="B12" s="27"/>
      <c r="C12" s="28"/>
      <c r="D12" s="28"/>
      <c r="E12" s="28"/>
      <c r="F12" s="28"/>
      <c r="G12" s="28"/>
      <c r="H12" s="29"/>
      <c r="I12" s="29"/>
      <c r="J12" s="29"/>
      <c r="K12" s="30"/>
      <c r="L12" s="28"/>
      <c r="M12" s="31"/>
      <c r="N12" s="32"/>
      <c r="O12" s="33"/>
      <c r="P12" s="34"/>
      <c r="Q12" s="35"/>
      <c r="R12" s="36"/>
      <c r="S12" s="37"/>
      <c r="T12" s="38"/>
      <c r="U12" s="38"/>
      <c r="V12" s="39"/>
      <c r="W12" s="36"/>
      <c r="X12" s="38"/>
      <c r="Y12" s="38"/>
      <c r="Z12" s="38"/>
      <c r="AA12" s="39"/>
      <c r="AB12" s="36"/>
      <c r="AC12" s="35"/>
      <c r="AD12" s="40"/>
    </row>
    <row r="13" spans="2:30" s="41" customFormat="1" ht="30.95" customHeight="1" x14ac:dyDescent="0.25">
      <c r="B13" s="42" t="s">
        <v>52</v>
      </c>
      <c r="C13" s="324" t="s">
        <v>32</v>
      </c>
      <c r="D13" s="324"/>
      <c r="E13" s="324"/>
      <c r="F13" s="324"/>
      <c r="G13" s="324"/>
      <c r="H13" s="44"/>
      <c r="I13" s="44"/>
      <c r="J13" s="44" t="b">
        <f t="shared" ref="J13:J81" si="2">ISNUMBER(N13)</f>
        <v>1</v>
      </c>
      <c r="K13" s="332" t="s">
        <v>139</v>
      </c>
      <c r="L13" s="324"/>
      <c r="M13" s="333"/>
      <c r="N13" s="24">
        <v>0</v>
      </c>
      <c r="O13" s="48">
        <f t="shared" ref="O13:O17" si="3">IF($E$5="Ano",0,IF(ISNUMBER(N13),IF(N13&lt;12,0,N13),0))</f>
        <v>0</v>
      </c>
      <c r="P13" s="49">
        <f t="shared" si="0"/>
        <v>0</v>
      </c>
      <c r="Q13" s="50"/>
      <c r="R13" s="51"/>
      <c r="S13" s="52">
        <f>O13*1/24</f>
        <v>0</v>
      </c>
      <c r="T13" s="53"/>
      <c r="U13" s="53"/>
      <c r="V13" s="54"/>
      <c r="W13" s="51">
        <f>IF($O13&lt;&gt;0,1,0)</f>
        <v>0</v>
      </c>
      <c r="X13" s="53">
        <f>IF($O13&lt;&gt;0,"XXX",0)</f>
        <v>0</v>
      </c>
      <c r="Y13" s="53">
        <f t="shared" si="1"/>
        <v>0</v>
      </c>
      <c r="Z13" s="53">
        <f t="shared" si="1"/>
        <v>0</v>
      </c>
      <c r="AA13" s="54"/>
      <c r="AB13" s="51"/>
      <c r="AC13" s="50"/>
      <c r="AD13" s="55">
        <v>28035</v>
      </c>
    </row>
    <row r="14" spans="2:30" s="41" customFormat="1" ht="30.95" hidden="1" customHeight="1" x14ac:dyDescent="0.25">
      <c r="B14" s="42"/>
      <c r="C14" s="43"/>
      <c r="D14" s="43"/>
      <c r="E14" s="43"/>
      <c r="F14" s="43"/>
      <c r="G14" s="43"/>
      <c r="H14" s="44"/>
      <c r="I14" s="44"/>
      <c r="J14" s="44"/>
      <c r="K14" s="45"/>
      <c r="L14" s="43"/>
      <c r="M14" s="46"/>
      <c r="N14" s="47"/>
      <c r="O14" s="48"/>
      <c r="P14" s="49"/>
      <c r="Q14" s="50"/>
      <c r="R14" s="51"/>
      <c r="S14" s="52"/>
      <c r="T14" s="53"/>
      <c r="U14" s="53"/>
      <c r="V14" s="54"/>
      <c r="W14" s="51"/>
      <c r="X14" s="53"/>
      <c r="Y14" s="53"/>
      <c r="Z14" s="53"/>
      <c r="AA14" s="54"/>
      <c r="AB14" s="51"/>
      <c r="AC14" s="50"/>
      <c r="AD14" s="55"/>
    </row>
    <row r="15" spans="2:30" s="41" customFormat="1" ht="30.95" customHeight="1" x14ac:dyDescent="0.25">
      <c r="B15" s="42" t="s">
        <v>53</v>
      </c>
      <c r="C15" s="324" t="s">
        <v>33</v>
      </c>
      <c r="D15" s="324"/>
      <c r="E15" s="324"/>
      <c r="F15" s="324"/>
      <c r="G15" s="324"/>
      <c r="H15" s="44"/>
      <c r="I15" s="44"/>
      <c r="J15" s="44" t="b">
        <f t="shared" si="2"/>
        <v>1</v>
      </c>
      <c r="K15" s="332" t="s">
        <v>139</v>
      </c>
      <c r="L15" s="324"/>
      <c r="M15" s="333"/>
      <c r="N15" s="24">
        <v>0</v>
      </c>
      <c r="O15" s="48">
        <f t="shared" si="3"/>
        <v>0</v>
      </c>
      <c r="P15" s="49">
        <f t="shared" si="0"/>
        <v>0</v>
      </c>
      <c r="Q15" s="50"/>
      <c r="R15" s="51"/>
      <c r="S15" s="52">
        <f>O15*1/24</f>
        <v>0</v>
      </c>
      <c r="T15" s="53"/>
      <c r="U15" s="53"/>
      <c r="V15" s="54"/>
      <c r="W15" s="51">
        <f>IF($O15&lt;&gt;0,1,0)</f>
        <v>0</v>
      </c>
      <c r="X15" s="53">
        <f>IF($O15&lt;&gt;0,"XXX",0)</f>
        <v>0</v>
      </c>
      <c r="Y15" s="53">
        <f t="shared" ref="Y15:Z15" si="4">IF($O15&lt;&gt;0,"XXX",0)</f>
        <v>0</v>
      </c>
      <c r="Z15" s="53">
        <f t="shared" si="4"/>
        <v>0</v>
      </c>
      <c r="AA15" s="54"/>
      <c r="AB15" s="51"/>
      <c r="AC15" s="50"/>
      <c r="AD15" s="55">
        <v>28035</v>
      </c>
    </row>
    <row r="16" spans="2:30" s="41" customFormat="1" ht="30.95" hidden="1" customHeight="1" x14ac:dyDescent="0.25">
      <c r="B16" s="42"/>
      <c r="C16" s="43"/>
      <c r="D16" s="43"/>
      <c r="E16" s="43"/>
      <c r="F16" s="43"/>
      <c r="G16" s="43"/>
      <c r="H16" s="44"/>
      <c r="I16" s="44"/>
      <c r="J16" s="44"/>
      <c r="K16" s="45"/>
      <c r="L16" s="43"/>
      <c r="M16" s="46"/>
      <c r="N16" s="47"/>
      <c r="O16" s="48"/>
      <c r="P16" s="49"/>
      <c r="Q16" s="50"/>
      <c r="R16" s="51"/>
      <c r="S16" s="52"/>
      <c r="T16" s="53"/>
      <c r="U16" s="53"/>
      <c r="V16" s="54"/>
      <c r="W16" s="51"/>
      <c r="X16" s="53"/>
      <c r="Y16" s="53"/>
      <c r="Z16" s="53"/>
      <c r="AA16" s="54"/>
      <c r="AB16" s="51"/>
      <c r="AC16" s="50"/>
      <c r="AD16" s="55"/>
    </row>
    <row r="17" spans="2:30" s="41" customFormat="1" ht="30.95" customHeight="1" x14ac:dyDescent="0.25">
      <c r="B17" s="42" t="s">
        <v>54</v>
      </c>
      <c r="C17" s="324" t="s">
        <v>34</v>
      </c>
      <c r="D17" s="324"/>
      <c r="E17" s="324"/>
      <c r="F17" s="324"/>
      <c r="G17" s="324"/>
      <c r="H17" s="44"/>
      <c r="I17" s="44"/>
      <c r="J17" s="44" t="b">
        <f t="shared" si="2"/>
        <v>1</v>
      </c>
      <c r="K17" s="332" t="s">
        <v>140</v>
      </c>
      <c r="L17" s="324"/>
      <c r="M17" s="333"/>
      <c r="N17" s="24">
        <v>0</v>
      </c>
      <c r="O17" s="48">
        <f t="shared" si="3"/>
        <v>0</v>
      </c>
      <c r="P17" s="49">
        <f t="shared" si="0"/>
        <v>0</v>
      </c>
      <c r="Q17" s="50"/>
      <c r="R17" s="51"/>
      <c r="S17" s="52">
        <f>O17*1/24</f>
        <v>0</v>
      </c>
      <c r="T17" s="53"/>
      <c r="U17" s="53"/>
      <c r="V17" s="54"/>
      <c r="W17" s="51">
        <f>IF($O17&lt;&gt;0,1,0)</f>
        <v>0</v>
      </c>
      <c r="X17" s="53">
        <f>IF($O17&lt;&gt;0,"XXX",0)</f>
        <v>0</v>
      </c>
      <c r="Y17" s="53">
        <f t="shared" ref="Y17:Z17" si="5">IF($O17&lt;&gt;0,"XXX",0)</f>
        <v>0</v>
      </c>
      <c r="Z17" s="53">
        <f t="shared" si="5"/>
        <v>0</v>
      </c>
      <c r="AA17" s="54"/>
      <c r="AB17" s="51"/>
      <c r="AC17" s="50"/>
      <c r="AD17" s="55">
        <v>4695</v>
      </c>
    </row>
    <row r="18" spans="2:30" s="41" customFormat="1" ht="30.95" hidden="1" customHeight="1" x14ac:dyDescent="0.25">
      <c r="B18" s="42"/>
      <c r="C18" s="43"/>
      <c r="D18" s="43"/>
      <c r="E18" s="43"/>
      <c r="F18" s="43"/>
      <c r="G18" s="43"/>
      <c r="H18" s="44"/>
      <c r="I18" s="44"/>
      <c r="J18" s="44"/>
      <c r="K18" s="45"/>
      <c r="L18" s="43"/>
      <c r="M18" s="46"/>
      <c r="N18" s="47"/>
      <c r="O18" s="48"/>
      <c r="P18" s="49"/>
      <c r="Q18" s="50"/>
      <c r="R18" s="51"/>
      <c r="S18" s="52"/>
      <c r="T18" s="53"/>
      <c r="U18" s="53"/>
      <c r="V18" s="54"/>
      <c r="W18" s="51"/>
      <c r="X18" s="53"/>
      <c r="Y18" s="53"/>
      <c r="Z18" s="53"/>
      <c r="AA18" s="54"/>
      <c r="AB18" s="51"/>
      <c r="AC18" s="50"/>
      <c r="AD18" s="55"/>
    </row>
    <row r="19" spans="2:30" s="41" customFormat="1" ht="30.95" customHeight="1" x14ac:dyDescent="0.25">
      <c r="B19" s="42" t="s">
        <v>55</v>
      </c>
      <c r="C19" s="324" t="s">
        <v>2</v>
      </c>
      <c r="D19" s="324"/>
      <c r="E19" s="324"/>
      <c r="F19" s="324"/>
      <c r="G19" s="324"/>
      <c r="H19" s="44"/>
      <c r="I19" s="44"/>
      <c r="J19" s="44" t="b">
        <f t="shared" si="2"/>
        <v>1</v>
      </c>
      <c r="K19" s="332" t="s">
        <v>141</v>
      </c>
      <c r="L19" s="324"/>
      <c r="M19" s="333"/>
      <c r="N19" s="24">
        <v>0</v>
      </c>
      <c r="O19" s="48">
        <f>IF($E$5="Ano",0,IF(ISNUMBER(N19),N19,0))</f>
        <v>0</v>
      </c>
      <c r="P19" s="49">
        <f t="shared" si="0"/>
        <v>0</v>
      </c>
      <c r="Q19" s="50"/>
      <c r="R19" s="51"/>
      <c r="S19" s="52">
        <f>O19*1/24</f>
        <v>0</v>
      </c>
      <c r="T19" s="53"/>
      <c r="U19" s="53"/>
      <c r="V19" s="54"/>
      <c r="W19" s="51">
        <f>IF($O19&lt;&gt;0,1,0)</f>
        <v>0</v>
      </c>
      <c r="X19" s="53">
        <f>IF($O19&lt;&gt;0,"XXX",0)</f>
        <v>0</v>
      </c>
      <c r="Y19" s="53">
        <f t="shared" ref="Y19:Z19" si="6">IF($O19&lt;&gt;0,"XXX",0)</f>
        <v>0</v>
      </c>
      <c r="Z19" s="53">
        <f t="shared" si="6"/>
        <v>0</v>
      </c>
      <c r="AA19" s="54"/>
      <c r="AB19" s="51"/>
      <c r="AC19" s="50"/>
      <c r="AD19" s="55">
        <v>16135</v>
      </c>
    </row>
    <row r="20" spans="2:30" s="41" customFormat="1" ht="30.95" hidden="1" customHeight="1" x14ac:dyDescent="0.25">
      <c r="B20" s="42"/>
      <c r="C20" s="43"/>
      <c r="D20" s="43"/>
      <c r="E20" s="43"/>
      <c r="F20" s="43"/>
      <c r="G20" s="43"/>
      <c r="H20" s="44"/>
      <c r="I20" s="44"/>
      <c r="J20" s="44"/>
      <c r="K20" s="45"/>
      <c r="L20" s="43"/>
      <c r="M20" s="46"/>
      <c r="N20" s="47"/>
      <c r="O20" s="48"/>
      <c r="P20" s="49"/>
      <c r="Q20" s="50"/>
      <c r="R20" s="51"/>
      <c r="S20" s="52"/>
      <c r="T20" s="53"/>
      <c r="U20" s="53"/>
      <c r="V20" s="54"/>
      <c r="W20" s="51"/>
      <c r="X20" s="53"/>
      <c r="Y20" s="53"/>
      <c r="Z20" s="53"/>
      <c r="AA20" s="54"/>
      <c r="AB20" s="51"/>
      <c r="AC20" s="50"/>
      <c r="AD20" s="55"/>
    </row>
    <row r="21" spans="2:30" s="41" customFormat="1" ht="30.95" customHeight="1" x14ac:dyDescent="0.25">
      <c r="B21" s="42" t="s">
        <v>56</v>
      </c>
      <c r="C21" s="324" t="s">
        <v>35</v>
      </c>
      <c r="D21" s="324"/>
      <c r="E21" s="324"/>
      <c r="F21" s="324"/>
      <c r="G21" s="324"/>
      <c r="H21" s="44"/>
      <c r="I21" s="44"/>
      <c r="J21" s="44" t="b">
        <f t="shared" si="2"/>
        <v>1</v>
      </c>
      <c r="K21" s="332" t="s">
        <v>116</v>
      </c>
      <c r="L21" s="324"/>
      <c r="M21" s="333"/>
      <c r="N21" s="24">
        <v>0</v>
      </c>
      <c r="O21" s="48">
        <f t="shared" ref="O21:O37" si="7">IF(ISNUMBER(N21),N21,0)</f>
        <v>0</v>
      </c>
      <c r="P21" s="49">
        <f t="shared" si="0"/>
        <v>0</v>
      </c>
      <c r="Q21" s="50"/>
      <c r="R21" s="56">
        <f>O21</f>
        <v>0</v>
      </c>
      <c r="S21" s="53"/>
      <c r="T21" s="53"/>
      <c r="U21" s="53"/>
      <c r="V21" s="54"/>
      <c r="W21" s="51"/>
      <c r="X21" s="53"/>
      <c r="Y21" s="53"/>
      <c r="Z21" s="53"/>
      <c r="AA21" s="53">
        <f>R21</f>
        <v>0</v>
      </c>
      <c r="AB21" s="51">
        <f>AA21</f>
        <v>0</v>
      </c>
      <c r="AC21" s="50"/>
      <c r="AD21" s="55">
        <v>16880</v>
      </c>
    </row>
    <row r="22" spans="2:30" s="41" customFormat="1" ht="30.95" hidden="1" customHeight="1" x14ac:dyDescent="0.25">
      <c r="B22" s="42"/>
      <c r="C22" s="43"/>
      <c r="D22" s="43"/>
      <c r="E22" s="43"/>
      <c r="F22" s="43"/>
      <c r="G22" s="43"/>
      <c r="H22" s="44"/>
      <c r="I22" s="44"/>
      <c r="J22" s="44"/>
      <c r="K22" s="45"/>
      <c r="L22" s="43"/>
      <c r="M22" s="46"/>
      <c r="N22" s="47"/>
      <c r="O22" s="48"/>
      <c r="P22" s="49"/>
      <c r="Q22" s="50"/>
      <c r="R22" s="56"/>
      <c r="S22" s="53"/>
      <c r="T22" s="53"/>
      <c r="U22" s="53"/>
      <c r="V22" s="54"/>
      <c r="W22" s="51"/>
      <c r="X22" s="53"/>
      <c r="Y22" s="53"/>
      <c r="Z22" s="53"/>
      <c r="AA22" s="53"/>
      <c r="AB22" s="51"/>
      <c r="AC22" s="50"/>
      <c r="AD22" s="55"/>
    </row>
    <row r="23" spans="2:30" s="41" customFormat="1" ht="30.95" customHeight="1" x14ac:dyDescent="0.25">
      <c r="B23" s="42" t="s">
        <v>57</v>
      </c>
      <c r="C23" s="324" t="s">
        <v>36</v>
      </c>
      <c r="D23" s="324"/>
      <c r="E23" s="324"/>
      <c r="F23" s="324"/>
      <c r="G23" s="324"/>
      <c r="H23" s="44"/>
      <c r="I23" s="44"/>
      <c r="J23" s="44" t="b">
        <f t="shared" si="2"/>
        <v>1</v>
      </c>
      <c r="K23" s="332" t="s">
        <v>117</v>
      </c>
      <c r="L23" s="324"/>
      <c r="M23" s="333"/>
      <c r="N23" s="24">
        <v>0</v>
      </c>
      <c r="O23" s="48">
        <f t="shared" si="7"/>
        <v>0</v>
      </c>
      <c r="P23" s="49">
        <f t="shared" si="0"/>
        <v>0</v>
      </c>
      <c r="Q23" s="50"/>
      <c r="R23" s="56">
        <f>O23</f>
        <v>0</v>
      </c>
      <c r="S23" s="53"/>
      <c r="T23" s="53"/>
      <c r="U23" s="53"/>
      <c r="V23" s="54"/>
      <c r="W23" s="51"/>
      <c r="X23" s="53"/>
      <c r="Y23" s="53"/>
      <c r="Z23" s="53"/>
      <c r="AA23" s="53">
        <f>R23/2</f>
        <v>0</v>
      </c>
      <c r="AB23" s="51">
        <f>AA23</f>
        <v>0</v>
      </c>
      <c r="AC23" s="50"/>
      <c r="AD23" s="55">
        <v>6752</v>
      </c>
    </row>
    <row r="24" spans="2:30" s="41" customFormat="1" ht="30.95" hidden="1" customHeight="1" x14ac:dyDescent="0.25">
      <c r="B24" s="42"/>
      <c r="C24" s="43"/>
      <c r="D24" s="43"/>
      <c r="E24" s="43"/>
      <c r="F24" s="43"/>
      <c r="G24" s="43"/>
      <c r="H24" s="44"/>
      <c r="I24" s="44"/>
      <c r="J24" s="44"/>
      <c r="K24" s="45"/>
      <c r="L24" s="43"/>
      <c r="M24" s="46"/>
      <c r="N24" s="47"/>
      <c r="O24" s="48"/>
      <c r="P24" s="49"/>
      <c r="Q24" s="50"/>
      <c r="R24" s="56"/>
      <c r="S24" s="53"/>
      <c r="T24" s="53"/>
      <c r="U24" s="53"/>
      <c r="V24" s="54"/>
      <c r="W24" s="51"/>
      <c r="X24" s="53"/>
      <c r="Y24" s="53"/>
      <c r="Z24" s="53"/>
      <c r="AA24" s="53"/>
      <c r="AB24" s="51"/>
      <c r="AC24" s="50"/>
      <c r="AD24" s="55"/>
    </row>
    <row r="25" spans="2:30" s="41" customFormat="1" ht="30.95" customHeight="1" x14ac:dyDescent="0.25">
      <c r="B25" s="42" t="s">
        <v>58</v>
      </c>
      <c r="C25" s="324" t="s">
        <v>150</v>
      </c>
      <c r="D25" s="324"/>
      <c r="E25" s="324"/>
      <c r="F25" s="324"/>
      <c r="G25" s="324"/>
      <c r="H25" s="44"/>
      <c r="I25" s="44"/>
      <c r="J25" s="44" t="b">
        <f t="shared" si="2"/>
        <v>1</v>
      </c>
      <c r="K25" s="332" t="s">
        <v>157</v>
      </c>
      <c r="L25" s="324"/>
      <c r="M25" s="333"/>
      <c r="N25" s="24">
        <v>0</v>
      </c>
      <c r="O25" s="48">
        <f t="shared" si="7"/>
        <v>0</v>
      </c>
      <c r="P25" s="49">
        <f t="shared" si="0"/>
        <v>0</v>
      </c>
      <c r="Q25" s="50"/>
      <c r="R25" s="56">
        <f>O25</f>
        <v>0</v>
      </c>
      <c r="S25" s="53"/>
      <c r="T25" s="53"/>
      <c r="U25" s="53"/>
      <c r="V25" s="54"/>
      <c r="W25" s="51"/>
      <c r="X25" s="53"/>
      <c r="Y25" s="53"/>
      <c r="Z25" s="53"/>
      <c r="AA25" s="53">
        <f>R25/2</f>
        <v>0</v>
      </c>
      <c r="AB25" s="51">
        <f>AA25</f>
        <v>0</v>
      </c>
      <c r="AC25" s="50"/>
      <c r="AD25" s="55">
        <v>6752</v>
      </c>
    </row>
    <row r="26" spans="2:30" s="41" customFormat="1" ht="30.95" hidden="1" customHeight="1" x14ac:dyDescent="0.25">
      <c r="B26" s="42"/>
      <c r="C26" s="43"/>
      <c r="D26" s="43"/>
      <c r="E26" s="43"/>
      <c r="F26" s="43"/>
      <c r="G26" s="43"/>
      <c r="H26" s="44"/>
      <c r="I26" s="44"/>
      <c r="J26" s="44"/>
      <c r="K26" s="45"/>
      <c r="L26" s="43"/>
      <c r="M26" s="46"/>
      <c r="N26" s="47"/>
      <c r="O26" s="48"/>
      <c r="P26" s="49"/>
      <c r="Q26" s="50"/>
      <c r="R26" s="56"/>
      <c r="S26" s="53"/>
      <c r="T26" s="53"/>
      <c r="U26" s="53"/>
      <c r="V26" s="54"/>
      <c r="W26" s="51"/>
      <c r="X26" s="53"/>
      <c r="Y26" s="53"/>
      <c r="Z26" s="53"/>
      <c r="AA26" s="53"/>
      <c r="AB26" s="51"/>
      <c r="AC26" s="50"/>
      <c r="AD26" s="55"/>
    </row>
    <row r="27" spans="2:30" s="41" customFormat="1" ht="30.95" customHeight="1" x14ac:dyDescent="0.25">
      <c r="B27" s="42" t="s">
        <v>59</v>
      </c>
      <c r="C27" s="324" t="s">
        <v>11</v>
      </c>
      <c r="D27" s="324"/>
      <c r="E27" s="324"/>
      <c r="F27" s="324"/>
      <c r="G27" s="324"/>
      <c r="H27" s="44"/>
      <c r="I27" s="44"/>
      <c r="J27" s="44" t="b">
        <f t="shared" si="2"/>
        <v>1</v>
      </c>
      <c r="K27" s="332" t="s">
        <v>118</v>
      </c>
      <c r="L27" s="324"/>
      <c r="M27" s="333"/>
      <c r="N27" s="24">
        <v>0</v>
      </c>
      <c r="O27" s="48">
        <f t="shared" si="7"/>
        <v>0</v>
      </c>
      <c r="P27" s="49">
        <f t="shared" si="0"/>
        <v>0</v>
      </c>
      <c r="Q27" s="50"/>
      <c r="R27" s="56">
        <f>O27</f>
        <v>0</v>
      </c>
      <c r="S27" s="52"/>
      <c r="T27" s="52"/>
      <c r="U27" s="53"/>
      <c r="V27" s="54"/>
      <c r="W27" s="51"/>
      <c r="X27" s="53"/>
      <c r="Y27" s="53"/>
      <c r="Z27" s="53"/>
      <c r="AA27" s="53">
        <f t="shared" ref="AA27:AA35" si="8">R27</f>
        <v>0</v>
      </c>
      <c r="AB27" s="51">
        <f>AA27</f>
        <v>0</v>
      </c>
      <c r="AC27" s="50"/>
      <c r="AD27" s="55">
        <v>10128</v>
      </c>
    </row>
    <row r="28" spans="2:30" s="41" customFormat="1" ht="30.95" hidden="1" customHeight="1" x14ac:dyDescent="0.25">
      <c r="B28" s="42"/>
      <c r="C28" s="43"/>
      <c r="D28" s="43"/>
      <c r="E28" s="43"/>
      <c r="F28" s="43"/>
      <c r="G28" s="43"/>
      <c r="H28" s="44"/>
      <c r="I28" s="44"/>
      <c r="J28" s="44"/>
      <c r="K28" s="45"/>
      <c r="L28" s="43"/>
      <c r="M28" s="46"/>
      <c r="N28" s="47"/>
      <c r="O28" s="48"/>
      <c r="P28" s="49"/>
      <c r="Q28" s="50"/>
      <c r="R28" s="56"/>
      <c r="S28" s="52"/>
      <c r="T28" s="52"/>
      <c r="U28" s="53"/>
      <c r="V28" s="54"/>
      <c r="W28" s="51"/>
      <c r="X28" s="53"/>
      <c r="Y28" s="53"/>
      <c r="Z28" s="53"/>
      <c r="AA28" s="54"/>
      <c r="AB28" s="51"/>
      <c r="AC28" s="50"/>
      <c r="AD28" s="55"/>
    </row>
    <row r="29" spans="2:30" s="41" customFormat="1" ht="30.95" customHeight="1" x14ac:dyDescent="0.25">
      <c r="B29" s="42" t="s">
        <v>60</v>
      </c>
      <c r="C29" s="324" t="s">
        <v>7</v>
      </c>
      <c r="D29" s="324"/>
      <c r="E29" s="324"/>
      <c r="F29" s="324"/>
      <c r="G29" s="324"/>
      <c r="H29" s="44"/>
      <c r="I29" s="44"/>
      <c r="J29" s="44" t="b">
        <f t="shared" si="2"/>
        <v>1</v>
      </c>
      <c r="K29" s="410" t="s">
        <v>144</v>
      </c>
      <c r="L29" s="411"/>
      <c r="M29" s="412"/>
      <c r="N29" s="24">
        <v>0</v>
      </c>
      <c r="O29" s="48">
        <f t="shared" si="7"/>
        <v>0</v>
      </c>
      <c r="P29" s="49">
        <f t="shared" si="0"/>
        <v>0</v>
      </c>
      <c r="Q29" s="50"/>
      <c r="R29" s="56"/>
      <c r="S29" s="52"/>
      <c r="T29" s="52">
        <f>O29</f>
        <v>0</v>
      </c>
      <c r="U29" s="53"/>
      <c r="V29" s="54"/>
      <c r="W29" s="51">
        <f>IF($O29&lt;&gt;0,1,0)</f>
        <v>0</v>
      </c>
      <c r="X29" s="53">
        <f>IF($O29&lt;&gt;0,"XXX",0)</f>
        <v>0</v>
      </c>
      <c r="Y29" s="53">
        <f t="shared" ref="Y29:Z29" si="9">IF($O29&lt;&gt;0,"XXX",0)</f>
        <v>0</v>
      </c>
      <c r="Z29" s="53">
        <f t="shared" si="9"/>
        <v>0</v>
      </c>
      <c r="AA29" s="54"/>
      <c r="AB29" s="51"/>
      <c r="AC29" s="50"/>
      <c r="AD29" s="55">
        <v>29698</v>
      </c>
    </row>
    <row r="30" spans="2:30" s="41" customFormat="1" ht="30.95" hidden="1" customHeight="1" x14ac:dyDescent="0.25">
      <c r="B30" s="42"/>
      <c r="C30" s="43"/>
      <c r="D30" s="43"/>
      <c r="E30" s="43"/>
      <c r="F30" s="43"/>
      <c r="G30" s="43"/>
      <c r="H30" s="44"/>
      <c r="I30" s="44"/>
      <c r="J30" s="44"/>
      <c r="K30" s="57"/>
      <c r="L30" s="58"/>
      <c r="M30" s="59"/>
      <c r="N30" s="47"/>
      <c r="O30" s="48"/>
      <c r="P30" s="49"/>
      <c r="Q30" s="50"/>
      <c r="R30" s="56"/>
      <c r="S30" s="52"/>
      <c r="T30" s="52"/>
      <c r="U30" s="53"/>
      <c r="V30" s="54"/>
      <c r="W30" s="51"/>
      <c r="X30" s="53"/>
      <c r="Y30" s="53"/>
      <c r="Z30" s="53"/>
      <c r="AA30" s="54"/>
      <c r="AB30" s="51"/>
      <c r="AC30" s="50"/>
      <c r="AD30" s="55"/>
    </row>
    <row r="31" spans="2:30" s="41" customFormat="1" ht="30.95" customHeight="1" x14ac:dyDescent="0.25">
      <c r="B31" s="42" t="s">
        <v>61</v>
      </c>
      <c r="C31" s="324" t="s">
        <v>37</v>
      </c>
      <c r="D31" s="324"/>
      <c r="E31" s="324"/>
      <c r="F31" s="324"/>
      <c r="G31" s="324"/>
      <c r="H31" s="44"/>
      <c r="I31" s="44"/>
      <c r="J31" s="44" t="b">
        <f t="shared" si="2"/>
        <v>1</v>
      </c>
      <c r="K31" s="332" t="s">
        <v>145</v>
      </c>
      <c r="L31" s="324"/>
      <c r="M31" s="333"/>
      <c r="N31" s="24">
        <v>0</v>
      </c>
      <c r="O31" s="48">
        <f t="shared" si="7"/>
        <v>0</v>
      </c>
      <c r="P31" s="49">
        <f t="shared" si="0"/>
        <v>0</v>
      </c>
      <c r="Q31" s="50"/>
      <c r="R31" s="56">
        <f>O31*2</f>
        <v>0</v>
      </c>
      <c r="S31" s="52"/>
      <c r="T31" s="52"/>
      <c r="U31" s="53"/>
      <c r="V31" s="54"/>
      <c r="W31" s="51"/>
      <c r="X31" s="53"/>
      <c r="Y31" s="53"/>
      <c r="Z31" s="53"/>
      <c r="AA31" s="53">
        <f>R31/2</f>
        <v>0</v>
      </c>
      <c r="AB31" s="51">
        <f>AA31</f>
        <v>0</v>
      </c>
      <c r="AC31" s="50"/>
      <c r="AD31" s="55">
        <v>8492</v>
      </c>
    </row>
    <row r="32" spans="2:30" s="41" customFormat="1" ht="30.95" hidden="1" customHeight="1" x14ac:dyDescent="0.25">
      <c r="B32" s="42"/>
      <c r="C32" s="43"/>
      <c r="D32" s="43"/>
      <c r="E32" s="43"/>
      <c r="F32" s="43"/>
      <c r="G32" s="43"/>
      <c r="H32" s="44"/>
      <c r="I32" s="44"/>
      <c r="J32" s="44"/>
      <c r="K32" s="57"/>
      <c r="L32" s="58"/>
      <c r="M32" s="59"/>
      <c r="N32" s="47"/>
      <c r="O32" s="48"/>
      <c r="P32" s="49"/>
      <c r="Q32" s="50"/>
      <c r="R32" s="56"/>
      <c r="S32" s="52"/>
      <c r="T32" s="52"/>
      <c r="U32" s="53"/>
      <c r="V32" s="54"/>
      <c r="W32" s="51"/>
      <c r="X32" s="53"/>
      <c r="Y32" s="53"/>
      <c r="Z32" s="53"/>
      <c r="AA32" s="53"/>
      <c r="AB32" s="51"/>
      <c r="AC32" s="50"/>
      <c r="AD32" s="55"/>
    </row>
    <row r="33" spans="2:30" s="41" customFormat="1" ht="30.95" customHeight="1" x14ac:dyDescent="0.25">
      <c r="B33" s="42" t="s">
        <v>62</v>
      </c>
      <c r="C33" s="324" t="s">
        <v>38</v>
      </c>
      <c r="D33" s="324"/>
      <c r="E33" s="324"/>
      <c r="F33" s="324"/>
      <c r="G33" s="324"/>
      <c r="H33" s="44"/>
      <c r="I33" s="44"/>
      <c r="J33" s="44" t="b">
        <f t="shared" si="2"/>
        <v>1</v>
      </c>
      <c r="K33" s="410" t="s">
        <v>142</v>
      </c>
      <c r="L33" s="411"/>
      <c r="M33" s="412"/>
      <c r="N33" s="24">
        <v>0</v>
      </c>
      <c r="O33" s="48">
        <f>IF($E$5="Ano",0,IF(ISNUMBER(N33),N33,0))</f>
        <v>0</v>
      </c>
      <c r="P33" s="49">
        <f t="shared" si="0"/>
        <v>0</v>
      </c>
      <c r="Q33" s="50"/>
      <c r="R33" s="56">
        <f>O33</f>
        <v>0</v>
      </c>
      <c r="S33" s="52"/>
      <c r="T33" s="52"/>
      <c r="U33" s="53"/>
      <c r="V33" s="54"/>
      <c r="W33" s="51"/>
      <c r="X33" s="53"/>
      <c r="Y33" s="53"/>
      <c r="Z33" s="53"/>
      <c r="AA33" s="53">
        <f t="shared" si="8"/>
        <v>0</v>
      </c>
      <c r="AB33" s="51">
        <f>AA33</f>
        <v>0</v>
      </c>
      <c r="AC33" s="50"/>
      <c r="AD33" s="55">
        <v>25320</v>
      </c>
    </row>
    <row r="34" spans="2:30" s="41" customFormat="1" ht="30.95" hidden="1" customHeight="1" x14ac:dyDescent="0.25">
      <c r="B34" s="42"/>
      <c r="C34" s="43"/>
      <c r="D34" s="43"/>
      <c r="E34" s="43"/>
      <c r="F34" s="43"/>
      <c r="G34" s="43"/>
      <c r="H34" s="44"/>
      <c r="I34" s="44"/>
      <c r="J34" s="44"/>
      <c r="K34" s="57"/>
      <c r="L34" s="58"/>
      <c r="M34" s="59"/>
      <c r="N34" s="47"/>
      <c r="O34" s="48"/>
      <c r="P34" s="49"/>
      <c r="Q34" s="50"/>
      <c r="R34" s="56"/>
      <c r="S34" s="52"/>
      <c r="T34" s="52"/>
      <c r="U34" s="53"/>
      <c r="V34" s="54"/>
      <c r="W34" s="51"/>
      <c r="X34" s="53"/>
      <c r="Y34" s="53"/>
      <c r="Z34" s="53"/>
      <c r="AA34" s="53"/>
      <c r="AB34" s="51"/>
      <c r="AC34" s="50"/>
      <c r="AD34" s="55"/>
    </row>
    <row r="35" spans="2:30" s="41" customFormat="1" ht="30.95" customHeight="1" x14ac:dyDescent="0.25">
      <c r="B35" s="42" t="s">
        <v>63</v>
      </c>
      <c r="C35" s="324" t="s">
        <v>14</v>
      </c>
      <c r="D35" s="324"/>
      <c r="E35" s="324"/>
      <c r="F35" s="324"/>
      <c r="G35" s="324"/>
      <c r="H35" s="44"/>
      <c r="I35" s="44"/>
      <c r="J35" s="44" t="b">
        <f t="shared" si="2"/>
        <v>1</v>
      </c>
      <c r="K35" s="332" t="s">
        <v>116</v>
      </c>
      <c r="L35" s="324"/>
      <c r="M35" s="333"/>
      <c r="N35" s="24">
        <v>0</v>
      </c>
      <c r="O35" s="48">
        <f t="shared" si="7"/>
        <v>0</v>
      </c>
      <c r="P35" s="49">
        <f t="shared" si="0"/>
        <v>0</v>
      </c>
      <c r="Q35" s="50"/>
      <c r="R35" s="56">
        <f>O35</f>
        <v>0</v>
      </c>
      <c r="S35" s="52"/>
      <c r="T35" s="52"/>
      <c r="U35" s="53"/>
      <c r="V35" s="54"/>
      <c r="W35" s="51"/>
      <c r="X35" s="53"/>
      <c r="Y35" s="53"/>
      <c r="Z35" s="53"/>
      <c r="AA35" s="53">
        <f t="shared" si="8"/>
        <v>0</v>
      </c>
      <c r="AB35" s="51">
        <f>AA35</f>
        <v>0</v>
      </c>
      <c r="AC35" s="50"/>
      <c r="AD35" s="55">
        <v>16880</v>
      </c>
    </row>
    <row r="36" spans="2:30" s="41" customFormat="1" ht="30.95" hidden="1" customHeight="1" x14ac:dyDescent="0.25">
      <c r="B36" s="60"/>
      <c r="C36" s="61"/>
      <c r="D36" s="61"/>
      <c r="E36" s="61"/>
      <c r="F36" s="61"/>
      <c r="G36" s="61"/>
      <c r="H36" s="62"/>
      <c r="I36" s="62"/>
      <c r="J36" s="62"/>
      <c r="K36" s="63"/>
      <c r="L36" s="61"/>
      <c r="M36" s="64"/>
      <c r="N36" s="65"/>
      <c r="O36" s="66"/>
      <c r="P36" s="67"/>
      <c r="Q36" s="68"/>
      <c r="R36" s="69"/>
      <c r="S36" s="70"/>
      <c r="T36" s="70"/>
      <c r="U36" s="71"/>
      <c r="V36" s="72"/>
      <c r="W36" s="73"/>
      <c r="X36" s="71"/>
      <c r="Y36" s="71"/>
      <c r="Z36" s="71"/>
      <c r="AA36" s="72"/>
      <c r="AB36" s="73"/>
      <c r="AC36" s="68"/>
      <c r="AD36" s="74"/>
    </row>
    <row r="37" spans="2:30" s="41" customFormat="1" ht="30.95" customHeight="1" thickBot="1" x14ac:dyDescent="0.3">
      <c r="B37" s="165" t="s">
        <v>64</v>
      </c>
      <c r="C37" s="331" t="s">
        <v>16</v>
      </c>
      <c r="D37" s="331"/>
      <c r="E37" s="331"/>
      <c r="F37" s="331"/>
      <c r="G37" s="331"/>
      <c r="H37" s="166"/>
      <c r="I37" s="166"/>
      <c r="J37" s="166" t="b">
        <f t="shared" si="2"/>
        <v>1</v>
      </c>
      <c r="K37" s="359" t="s">
        <v>149</v>
      </c>
      <c r="L37" s="360"/>
      <c r="M37" s="361"/>
      <c r="N37" s="25">
        <v>0</v>
      </c>
      <c r="O37" s="167">
        <f t="shared" si="7"/>
        <v>0</v>
      </c>
      <c r="P37" s="168">
        <f t="shared" si="0"/>
        <v>0</v>
      </c>
      <c r="Q37" s="169"/>
      <c r="R37" s="170"/>
      <c r="S37" s="171"/>
      <c r="T37" s="171"/>
      <c r="U37" s="171">
        <f>O37</f>
        <v>0</v>
      </c>
      <c r="V37" s="172"/>
      <c r="W37" s="173">
        <f>IF($O37&lt;&gt;0,1,0)</f>
        <v>0</v>
      </c>
      <c r="X37" s="174">
        <f>IF($O37&lt;&gt;0,"XXX",0)</f>
        <v>0</v>
      </c>
      <c r="Y37" s="174">
        <f t="shared" ref="Y37:Z37" si="10">IF($O37&lt;&gt;0,"XXX",0)</f>
        <v>0</v>
      </c>
      <c r="Z37" s="174">
        <f t="shared" si="10"/>
        <v>0</v>
      </c>
      <c r="AA37" s="172"/>
      <c r="AB37" s="173"/>
      <c r="AC37" s="169"/>
      <c r="AD37" s="175">
        <v>22056</v>
      </c>
    </row>
    <row r="38" spans="2:30" s="41" customFormat="1" ht="27" customHeight="1" thickBot="1" x14ac:dyDescent="0.3">
      <c r="B38" s="362" t="s">
        <v>79</v>
      </c>
      <c r="C38" s="363"/>
      <c r="D38" s="363"/>
      <c r="E38" s="363"/>
      <c r="F38" s="363"/>
      <c r="G38" s="363"/>
      <c r="H38" s="363"/>
      <c r="I38" s="363"/>
      <c r="J38" s="363"/>
      <c r="K38" s="363"/>
      <c r="L38" s="363"/>
      <c r="M38" s="363"/>
      <c r="N38" s="363"/>
      <c r="O38" s="131">
        <f>G5-P38</f>
        <v>0</v>
      </c>
      <c r="P38" s="132">
        <f>SUM(P11:P37)</f>
        <v>0</v>
      </c>
      <c r="Q38" s="133">
        <f>IF(SUM($W$11:$W$37)&lt;&gt;0,1,0)</f>
        <v>0</v>
      </c>
      <c r="R38" s="134">
        <v>54000</v>
      </c>
      <c r="S38" s="135">
        <v>50501</v>
      </c>
      <c r="T38" s="135">
        <v>52601</v>
      </c>
      <c r="U38" s="135">
        <v>52602</v>
      </c>
      <c r="V38" s="136">
        <v>51212</v>
      </c>
      <c r="W38" s="134">
        <v>51010</v>
      </c>
      <c r="X38" s="135">
        <v>51610</v>
      </c>
      <c r="Y38" s="135">
        <v>51710</v>
      </c>
      <c r="Z38" s="135">
        <v>51510</v>
      </c>
      <c r="AA38" s="136">
        <v>52510</v>
      </c>
      <c r="AB38" s="134">
        <v>60000</v>
      </c>
      <c r="AC38" s="133"/>
      <c r="AD38" s="137" t="str">
        <f>IF(OR(P38&lt;F5,P38&gt;G5),"hodnota není v limitu","zbývá"&amp;" "&amp;$O$38)</f>
        <v>zbývá 0</v>
      </c>
    </row>
    <row r="39" spans="2:30" s="41" customFormat="1" ht="30.95" customHeight="1" x14ac:dyDescent="0.25">
      <c r="B39" s="176" t="s">
        <v>1</v>
      </c>
      <c r="C39" s="322" t="s">
        <v>39</v>
      </c>
      <c r="D39" s="322"/>
      <c r="E39" s="322"/>
      <c r="F39" s="322"/>
      <c r="G39" s="322"/>
      <c r="H39" s="177"/>
      <c r="I39" s="177"/>
      <c r="J39" s="177" t="b">
        <f t="shared" si="2"/>
        <v>1</v>
      </c>
      <c r="K39" s="357" t="s">
        <v>139</v>
      </c>
      <c r="L39" s="322"/>
      <c r="M39" s="358"/>
      <c r="N39" s="23">
        <v>0</v>
      </c>
      <c r="O39" s="151">
        <f>IF($E$6="Ano",0,IF(ISNUMBER(N39),IF(N39&lt;12,0,N39),0))</f>
        <v>0</v>
      </c>
      <c r="P39" s="178">
        <f t="shared" ref="P39:P81" si="11">AD39*O39</f>
        <v>0</v>
      </c>
      <c r="Q39" s="179"/>
      <c r="R39" s="180"/>
      <c r="S39" s="181">
        <f>O39*1/24</f>
        <v>0</v>
      </c>
      <c r="T39" s="181"/>
      <c r="U39" s="182"/>
      <c r="V39" s="183"/>
      <c r="W39" s="184">
        <f>IF($O39&lt;&gt;0,1,0)</f>
        <v>0</v>
      </c>
      <c r="X39" s="182">
        <f>IF($O39&lt;&gt;0,"XXX",0)</f>
        <v>0</v>
      </c>
      <c r="Y39" s="182">
        <f t="shared" ref="Y39:Z39" si="12">IF($O39&lt;&gt;0,"XXX",0)</f>
        <v>0</v>
      </c>
      <c r="Z39" s="182">
        <f t="shared" si="12"/>
        <v>0</v>
      </c>
      <c r="AA39" s="183"/>
      <c r="AB39" s="184"/>
      <c r="AC39" s="179"/>
      <c r="AD39" s="185">
        <v>17510</v>
      </c>
    </row>
    <row r="40" spans="2:30" s="41" customFormat="1" ht="30.95" hidden="1" customHeight="1" x14ac:dyDescent="0.25">
      <c r="B40" s="75"/>
      <c r="C40" s="76"/>
      <c r="D40" s="76"/>
      <c r="E40" s="76"/>
      <c r="F40" s="76"/>
      <c r="G40" s="76"/>
      <c r="H40" s="77"/>
      <c r="I40" s="77"/>
      <c r="J40" s="77"/>
      <c r="K40" s="78"/>
      <c r="L40" s="76"/>
      <c r="M40" s="79"/>
      <c r="N40" s="80"/>
      <c r="O40" s="33"/>
      <c r="P40" s="81"/>
      <c r="Q40" s="82"/>
      <c r="R40" s="83"/>
      <c r="S40" s="84"/>
      <c r="T40" s="84"/>
      <c r="U40" s="85"/>
      <c r="V40" s="86"/>
      <c r="W40" s="87"/>
      <c r="X40" s="85"/>
      <c r="Y40" s="85"/>
      <c r="Z40" s="85"/>
      <c r="AA40" s="86"/>
      <c r="AB40" s="87"/>
      <c r="AC40" s="82"/>
      <c r="AD40" s="88"/>
    </row>
    <row r="41" spans="2:30" s="41" customFormat="1" ht="30.95" customHeight="1" x14ac:dyDescent="0.25">
      <c r="B41" s="89" t="s">
        <v>65</v>
      </c>
      <c r="C41" s="323" t="s">
        <v>40</v>
      </c>
      <c r="D41" s="323"/>
      <c r="E41" s="323"/>
      <c r="F41" s="323"/>
      <c r="G41" s="323"/>
      <c r="H41" s="91"/>
      <c r="I41" s="91"/>
      <c r="J41" s="91" t="b">
        <f t="shared" si="2"/>
        <v>1</v>
      </c>
      <c r="K41" s="343" t="s">
        <v>139</v>
      </c>
      <c r="L41" s="323"/>
      <c r="M41" s="344"/>
      <c r="N41" s="24">
        <v>0</v>
      </c>
      <c r="O41" s="48">
        <f t="shared" ref="O41:O45" si="13">IF($E$6="Ano",0,IF(ISNUMBER(N41),IF(N41&lt;12,0,N41),0))</f>
        <v>0</v>
      </c>
      <c r="P41" s="94">
        <f t="shared" si="11"/>
        <v>0</v>
      </c>
      <c r="Q41" s="95"/>
      <c r="R41" s="96"/>
      <c r="S41" s="97">
        <f>O41*1/24</f>
        <v>0</v>
      </c>
      <c r="T41" s="97"/>
      <c r="U41" s="98"/>
      <c r="V41" s="99"/>
      <c r="W41" s="100">
        <f>IF($O41&lt;&gt;0,1,0)</f>
        <v>0</v>
      </c>
      <c r="X41" s="98">
        <f>IF($O41&lt;&gt;0,"XXX",0)</f>
        <v>0</v>
      </c>
      <c r="Y41" s="98">
        <f t="shared" ref="Y41:Z41" si="14">IF($O41&lt;&gt;0,"XXX",0)</f>
        <v>0</v>
      </c>
      <c r="Z41" s="98">
        <f t="shared" si="14"/>
        <v>0</v>
      </c>
      <c r="AA41" s="99"/>
      <c r="AB41" s="100"/>
      <c r="AC41" s="95"/>
      <c r="AD41" s="101">
        <v>28035</v>
      </c>
    </row>
    <row r="42" spans="2:30" s="41" customFormat="1" ht="30.95" hidden="1" customHeight="1" x14ac:dyDescent="0.25">
      <c r="B42" s="89"/>
      <c r="C42" s="90"/>
      <c r="D42" s="90"/>
      <c r="E42" s="90"/>
      <c r="F42" s="90"/>
      <c r="G42" s="90"/>
      <c r="H42" s="91"/>
      <c r="I42" s="91"/>
      <c r="J42" s="91"/>
      <c r="K42" s="92"/>
      <c r="L42" s="90"/>
      <c r="M42" s="93"/>
      <c r="N42" s="47"/>
      <c r="O42" s="48"/>
      <c r="P42" s="94"/>
      <c r="Q42" s="95"/>
      <c r="R42" s="96"/>
      <c r="S42" s="97"/>
      <c r="T42" s="97"/>
      <c r="U42" s="98"/>
      <c r="V42" s="99"/>
      <c r="W42" s="100"/>
      <c r="X42" s="98"/>
      <c r="Y42" s="98"/>
      <c r="Z42" s="98"/>
      <c r="AA42" s="99"/>
      <c r="AB42" s="100"/>
      <c r="AC42" s="95"/>
      <c r="AD42" s="101"/>
    </row>
    <row r="43" spans="2:30" s="41" customFormat="1" ht="30.95" customHeight="1" x14ac:dyDescent="0.25">
      <c r="B43" s="89" t="s">
        <v>66</v>
      </c>
      <c r="C43" s="323" t="s">
        <v>41</v>
      </c>
      <c r="D43" s="323"/>
      <c r="E43" s="323"/>
      <c r="F43" s="323"/>
      <c r="G43" s="323"/>
      <c r="H43" s="91"/>
      <c r="I43" s="91"/>
      <c r="J43" s="91" t="b">
        <f t="shared" si="2"/>
        <v>1</v>
      </c>
      <c r="K43" s="343" t="s">
        <v>139</v>
      </c>
      <c r="L43" s="323"/>
      <c r="M43" s="344"/>
      <c r="N43" s="24">
        <v>0</v>
      </c>
      <c r="O43" s="48">
        <f t="shared" si="13"/>
        <v>0</v>
      </c>
      <c r="P43" s="94">
        <f t="shared" si="11"/>
        <v>0</v>
      </c>
      <c r="Q43" s="95"/>
      <c r="R43" s="96"/>
      <c r="S43" s="97">
        <f>O43*1/24</f>
        <v>0</v>
      </c>
      <c r="T43" s="97"/>
      <c r="U43" s="98"/>
      <c r="V43" s="99"/>
      <c r="W43" s="100">
        <f>IF($O43&lt;&gt;0,1,0)</f>
        <v>0</v>
      </c>
      <c r="X43" s="98">
        <f>IF($O43&lt;&gt;0,"XXX",0)</f>
        <v>0</v>
      </c>
      <c r="Y43" s="98">
        <f t="shared" ref="Y43:Z43" si="15">IF($O43&lt;&gt;0,"XXX",0)</f>
        <v>0</v>
      </c>
      <c r="Z43" s="98">
        <f t="shared" si="15"/>
        <v>0</v>
      </c>
      <c r="AA43" s="99"/>
      <c r="AB43" s="100"/>
      <c r="AC43" s="95"/>
      <c r="AD43" s="101">
        <v>28035</v>
      </c>
    </row>
    <row r="44" spans="2:30" s="41" customFormat="1" ht="30.95" hidden="1" customHeight="1" x14ac:dyDescent="0.25">
      <c r="B44" s="89"/>
      <c r="C44" s="90"/>
      <c r="D44" s="90"/>
      <c r="E44" s="90"/>
      <c r="F44" s="90"/>
      <c r="G44" s="90"/>
      <c r="H44" s="91"/>
      <c r="I44" s="91"/>
      <c r="J44" s="91"/>
      <c r="K44" s="92"/>
      <c r="L44" s="90"/>
      <c r="M44" s="93"/>
      <c r="N44" s="47"/>
      <c r="O44" s="48"/>
      <c r="P44" s="94"/>
      <c r="Q44" s="95"/>
      <c r="R44" s="96"/>
      <c r="S44" s="97"/>
      <c r="T44" s="97"/>
      <c r="U44" s="98"/>
      <c r="V44" s="99"/>
      <c r="W44" s="100"/>
      <c r="X44" s="98"/>
      <c r="Y44" s="98"/>
      <c r="Z44" s="98"/>
      <c r="AA44" s="99"/>
      <c r="AB44" s="100"/>
      <c r="AC44" s="95"/>
      <c r="AD44" s="101"/>
    </row>
    <row r="45" spans="2:30" s="41" customFormat="1" ht="30.95" customHeight="1" x14ac:dyDescent="0.25">
      <c r="B45" s="89" t="s">
        <v>67</v>
      </c>
      <c r="C45" s="323" t="s">
        <v>42</v>
      </c>
      <c r="D45" s="323"/>
      <c r="E45" s="323"/>
      <c r="F45" s="323"/>
      <c r="G45" s="323"/>
      <c r="H45" s="91"/>
      <c r="I45" s="91"/>
      <c r="J45" s="91" t="b">
        <f t="shared" si="2"/>
        <v>1</v>
      </c>
      <c r="K45" s="343" t="s">
        <v>140</v>
      </c>
      <c r="L45" s="323"/>
      <c r="M45" s="344"/>
      <c r="N45" s="24">
        <v>0</v>
      </c>
      <c r="O45" s="48">
        <f t="shared" si="13"/>
        <v>0</v>
      </c>
      <c r="P45" s="94">
        <f t="shared" si="11"/>
        <v>0</v>
      </c>
      <c r="Q45" s="95"/>
      <c r="R45" s="96"/>
      <c r="S45" s="97">
        <f>O45*1/24</f>
        <v>0</v>
      </c>
      <c r="T45" s="97"/>
      <c r="U45" s="98"/>
      <c r="V45" s="99"/>
      <c r="W45" s="100">
        <f>IF($O45&lt;&gt;0,1,0)</f>
        <v>0</v>
      </c>
      <c r="X45" s="98">
        <f>IF($O45&lt;&gt;0,"XXX",0)</f>
        <v>0</v>
      </c>
      <c r="Y45" s="98">
        <f t="shared" ref="Y45:Z45" si="16">IF($O45&lt;&gt;0,"XXX",0)</f>
        <v>0</v>
      </c>
      <c r="Z45" s="98">
        <f t="shared" si="16"/>
        <v>0</v>
      </c>
      <c r="AA45" s="99"/>
      <c r="AB45" s="100"/>
      <c r="AC45" s="95"/>
      <c r="AD45" s="101">
        <v>4695</v>
      </c>
    </row>
    <row r="46" spans="2:30" s="41" customFormat="1" ht="30.95" hidden="1" customHeight="1" x14ac:dyDescent="0.25">
      <c r="B46" s="89"/>
      <c r="C46" s="90"/>
      <c r="D46" s="90"/>
      <c r="E46" s="90"/>
      <c r="F46" s="90"/>
      <c r="G46" s="90"/>
      <c r="H46" s="91"/>
      <c r="I46" s="91"/>
      <c r="J46" s="91"/>
      <c r="K46" s="92"/>
      <c r="L46" s="90"/>
      <c r="M46" s="93"/>
      <c r="N46" s="47"/>
      <c r="O46" s="48"/>
      <c r="P46" s="94"/>
      <c r="Q46" s="95"/>
      <c r="R46" s="96"/>
      <c r="S46" s="97"/>
      <c r="T46" s="97"/>
      <c r="U46" s="98"/>
      <c r="V46" s="99"/>
      <c r="W46" s="100"/>
      <c r="X46" s="98"/>
      <c r="Y46" s="98"/>
      <c r="Z46" s="98"/>
      <c r="AA46" s="99"/>
      <c r="AB46" s="100"/>
      <c r="AC46" s="95"/>
      <c r="AD46" s="101"/>
    </row>
    <row r="47" spans="2:30" s="41" customFormat="1" ht="30.95" customHeight="1" x14ac:dyDescent="0.25">
      <c r="B47" s="89" t="s">
        <v>3</v>
      </c>
      <c r="C47" s="323" t="s">
        <v>151</v>
      </c>
      <c r="D47" s="323"/>
      <c r="E47" s="323"/>
      <c r="F47" s="323"/>
      <c r="G47" s="323"/>
      <c r="H47" s="91"/>
      <c r="I47" s="91"/>
      <c r="J47" s="91" t="b">
        <f t="shared" si="2"/>
        <v>1</v>
      </c>
      <c r="K47" s="343" t="s">
        <v>157</v>
      </c>
      <c r="L47" s="323"/>
      <c r="M47" s="344"/>
      <c r="N47" s="24">
        <v>0</v>
      </c>
      <c r="O47" s="48">
        <f t="shared" ref="O47:O81" si="17">IF(ISNUMBER(N47),N47,0)</f>
        <v>0</v>
      </c>
      <c r="P47" s="94">
        <f t="shared" si="11"/>
        <v>0</v>
      </c>
      <c r="Q47" s="95"/>
      <c r="R47" s="96">
        <f t="shared" ref="R47:R61" si="18">O47</f>
        <v>0</v>
      </c>
      <c r="S47" s="97"/>
      <c r="T47" s="97"/>
      <c r="U47" s="98"/>
      <c r="V47" s="99"/>
      <c r="W47" s="100"/>
      <c r="X47" s="98"/>
      <c r="Y47" s="98"/>
      <c r="Z47" s="98"/>
      <c r="AA47" s="98">
        <f>R47/2</f>
        <v>0</v>
      </c>
      <c r="AB47" s="100">
        <f t="shared" ref="AB47:AB71" si="19">AA47</f>
        <v>0</v>
      </c>
      <c r="AC47" s="95"/>
      <c r="AD47" s="101">
        <v>6752</v>
      </c>
    </row>
    <row r="48" spans="2:30" s="41" customFormat="1" ht="30.95" hidden="1" customHeight="1" x14ac:dyDescent="0.25">
      <c r="B48" s="89"/>
      <c r="C48" s="90"/>
      <c r="D48" s="90"/>
      <c r="E48" s="90"/>
      <c r="F48" s="90"/>
      <c r="G48" s="90"/>
      <c r="H48" s="91"/>
      <c r="I48" s="91"/>
      <c r="J48" s="91"/>
      <c r="K48" s="92"/>
      <c r="L48" s="90"/>
      <c r="M48" s="93"/>
      <c r="N48" s="47"/>
      <c r="O48" s="48"/>
      <c r="P48" s="94"/>
      <c r="Q48" s="95"/>
      <c r="R48" s="96"/>
      <c r="S48" s="97"/>
      <c r="T48" s="97"/>
      <c r="U48" s="98"/>
      <c r="V48" s="99"/>
      <c r="W48" s="100"/>
      <c r="X48" s="98"/>
      <c r="Y48" s="98"/>
      <c r="Z48" s="98"/>
      <c r="AA48" s="98"/>
      <c r="AB48" s="100"/>
      <c r="AC48" s="95"/>
      <c r="AD48" s="101"/>
    </row>
    <row r="49" spans="2:30" s="41" customFormat="1" ht="30.95" customHeight="1" x14ac:dyDescent="0.25">
      <c r="B49" s="89" t="s">
        <v>4</v>
      </c>
      <c r="C49" s="323" t="s">
        <v>152</v>
      </c>
      <c r="D49" s="323"/>
      <c r="E49" s="323"/>
      <c r="F49" s="323"/>
      <c r="G49" s="323"/>
      <c r="H49" s="91"/>
      <c r="I49" s="91"/>
      <c r="J49" s="91" t="b">
        <f t="shared" si="2"/>
        <v>1</v>
      </c>
      <c r="K49" s="343" t="s">
        <v>119</v>
      </c>
      <c r="L49" s="323"/>
      <c r="M49" s="344"/>
      <c r="N49" s="24">
        <v>0</v>
      </c>
      <c r="O49" s="48">
        <f t="shared" si="17"/>
        <v>0</v>
      </c>
      <c r="P49" s="94">
        <f t="shared" si="11"/>
        <v>0</v>
      </c>
      <c r="Q49" s="95"/>
      <c r="R49" s="96">
        <f t="shared" si="18"/>
        <v>0</v>
      </c>
      <c r="S49" s="97"/>
      <c r="T49" s="97"/>
      <c r="U49" s="98"/>
      <c r="V49" s="99"/>
      <c r="W49" s="100"/>
      <c r="X49" s="98"/>
      <c r="Y49" s="98"/>
      <c r="Z49" s="98"/>
      <c r="AA49" s="98">
        <f t="shared" ref="AA49:AA69" si="20">R49</f>
        <v>0</v>
      </c>
      <c r="AB49" s="100">
        <f t="shared" si="19"/>
        <v>0</v>
      </c>
      <c r="AC49" s="95"/>
      <c r="AD49" s="101">
        <v>13504</v>
      </c>
    </row>
    <row r="50" spans="2:30" s="41" customFormat="1" ht="30.95" hidden="1" customHeight="1" x14ac:dyDescent="0.25">
      <c r="B50" s="89"/>
      <c r="C50" s="90"/>
      <c r="D50" s="90"/>
      <c r="E50" s="90"/>
      <c r="F50" s="90"/>
      <c r="G50" s="90"/>
      <c r="H50" s="91"/>
      <c r="I50" s="91"/>
      <c r="J50" s="91"/>
      <c r="K50" s="92"/>
      <c r="L50" s="90"/>
      <c r="M50" s="93"/>
      <c r="N50" s="47"/>
      <c r="O50" s="48"/>
      <c r="P50" s="94"/>
      <c r="Q50" s="95"/>
      <c r="R50" s="96"/>
      <c r="S50" s="97"/>
      <c r="T50" s="97"/>
      <c r="U50" s="98"/>
      <c r="V50" s="99"/>
      <c r="W50" s="100"/>
      <c r="X50" s="98"/>
      <c r="Y50" s="98"/>
      <c r="Z50" s="98"/>
      <c r="AA50" s="98"/>
      <c r="AB50" s="100"/>
      <c r="AC50" s="95"/>
      <c r="AD50" s="101"/>
    </row>
    <row r="51" spans="2:30" s="41" customFormat="1" ht="30.95" customHeight="1" x14ac:dyDescent="0.25">
      <c r="B51" s="89" t="s">
        <v>6</v>
      </c>
      <c r="C51" s="323" t="s">
        <v>91</v>
      </c>
      <c r="D51" s="323"/>
      <c r="E51" s="323"/>
      <c r="F51" s="323"/>
      <c r="G51" s="323"/>
      <c r="H51" s="91"/>
      <c r="I51" s="91"/>
      <c r="J51" s="91" t="b">
        <f t="shared" si="2"/>
        <v>1</v>
      </c>
      <c r="K51" s="343" t="s">
        <v>119</v>
      </c>
      <c r="L51" s="323"/>
      <c r="M51" s="344"/>
      <c r="N51" s="24">
        <v>0</v>
      </c>
      <c r="O51" s="48">
        <f>IF($E$6="Ano",0,IF(ISNUMBER(N51),N51,0))</f>
        <v>0</v>
      </c>
      <c r="P51" s="94">
        <f t="shared" si="11"/>
        <v>0</v>
      </c>
      <c r="Q51" s="95"/>
      <c r="R51" s="96">
        <f t="shared" si="18"/>
        <v>0</v>
      </c>
      <c r="S51" s="97"/>
      <c r="T51" s="97"/>
      <c r="U51" s="98"/>
      <c r="V51" s="99"/>
      <c r="W51" s="100"/>
      <c r="X51" s="98"/>
      <c r="Y51" s="98"/>
      <c r="Z51" s="98"/>
      <c r="AA51" s="98">
        <f t="shared" si="20"/>
        <v>0</v>
      </c>
      <c r="AB51" s="100">
        <f t="shared" si="19"/>
        <v>0</v>
      </c>
      <c r="AC51" s="95"/>
      <c r="AD51" s="101">
        <v>13504</v>
      </c>
    </row>
    <row r="52" spans="2:30" s="41" customFormat="1" ht="30.95" hidden="1" customHeight="1" x14ac:dyDescent="0.25">
      <c r="B52" s="89"/>
      <c r="C52" s="90"/>
      <c r="D52" s="90"/>
      <c r="E52" s="90"/>
      <c r="F52" s="90"/>
      <c r="G52" s="90"/>
      <c r="H52" s="91"/>
      <c r="I52" s="91"/>
      <c r="J52" s="91"/>
      <c r="K52" s="92"/>
      <c r="L52" s="90"/>
      <c r="M52" s="93"/>
      <c r="N52" s="47"/>
      <c r="O52" s="48"/>
      <c r="P52" s="94"/>
      <c r="Q52" s="95"/>
      <c r="R52" s="96"/>
      <c r="S52" s="97"/>
      <c r="T52" s="97"/>
      <c r="U52" s="98"/>
      <c r="V52" s="99"/>
      <c r="W52" s="100"/>
      <c r="X52" s="98"/>
      <c r="Y52" s="98"/>
      <c r="Z52" s="98"/>
      <c r="AA52" s="98"/>
      <c r="AB52" s="100"/>
      <c r="AC52" s="95"/>
      <c r="AD52" s="101"/>
    </row>
    <row r="53" spans="2:30" s="41" customFormat="1" ht="30.95" customHeight="1" x14ac:dyDescent="0.25">
      <c r="B53" s="89" t="s">
        <v>9</v>
      </c>
      <c r="C53" s="323" t="s">
        <v>153</v>
      </c>
      <c r="D53" s="323"/>
      <c r="E53" s="323"/>
      <c r="F53" s="323"/>
      <c r="G53" s="323"/>
      <c r="H53" s="91"/>
      <c r="I53" s="91"/>
      <c r="J53" s="91" t="b">
        <f t="shared" si="2"/>
        <v>1</v>
      </c>
      <c r="K53" s="343" t="s">
        <v>120</v>
      </c>
      <c r="L53" s="323"/>
      <c r="M53" s="344"/>
      <c r="N53" s="24">
        <v>0</v>
      </c>
      <c r="O53" s="48">
        <f t="shared" si="17"/>
        <v>0</v>
      </c>
      <c r="P53" s="94">
        <f t="shared" si="11"/>
        <v>0</v>
      </c>
      <c r="Q53" s="95"/>
      <c r="R53" s="96">
        <f t="shared" si="18"/>
        <v>0</v>
      </c>
      <c r="S53" s="97"/>
      <c r="T53" s="97"/>
      <c r="U53" s="98"/>
      <c r="V53" s="99"/>
      <c r="W53" s="100"/>
      <c r="X53" s="98"/>
      <c r="Y53" s="98"/>
      <c r="Z53" s="98"/>
      <c r="AA53" s="98">
        <f t="shared" si="20"/>
        <v>0</v>
      </c>
      <c r="AB53" s="100">
        <f t="shared" si="19"/>
        <v>0</v>
      </c>
      <c r="AC53" s="95"/>
      <c r="AD53" s="101">
        <v>23632</v>
      </c>
    </row>
    <row r="54" spans="2:30" s="41" customFormat="1" ht="30.95" hidden="1" customHeight="1" x14ac:dyDescent="0.25">
      <c r="B54" s="89"/>
      <c r="C54" s="90"/>
      <c r="D54" s="90"/>
      <c r="E54" s="90"/>
      <c r="F54" s="90"/>
      <c r="G54" s="90"/>
      <c r="H54" s="91"/>
      <c r="I54" s="91"/>
      <c r="J54" s="91"/>
      <c r="K54" s="92"/>
      <c r="L54" s="90"/>
      <c r="M54" s="93"/>
      <c r="N54" s="47"/>
      <c r="O54" s="48"/>
      <c r="P54" s="94"/>
      <c r="Q54" s="95"/>
      <c r="R54" s="96"/>
      <c r="S54" s="97"/>
      <c r="T54" s="97"/>
      <c r="U54" s="98"/>
      <c r="V54" s="99"/>
      <c r="W54" s="100"/>
      <c r="X54" s="98"/>
      <c r="Y54" s="98"/>
      <c r="Z54" s="98"/>
      <c r="AA54" s="98"/>
      <c r="AB54" s="100"/>
      <c r="AC54" s="95"/>
      <c r="AD54" s="101"/>
    </row>
    <row r="55" spans="2:30" s="41" customFormat="1" ht="30.95" customHeight="1" x14ac:dyDescent="0.25">
      <c r="B55" s="89" t="s">
        <v>10</v>
      </c>
      <c r="C55" s="323" t="s">
        <v>43</v>
      </c>
      <c r="D55" s="323"/>
      <c r="E55" s="323"/>
      <c r="F55" s="323"/>
      <c r="G55" s="323"/>
      <c r="H55" s="91"/>
      <c r="I55" s="91"/>
      <c r="J55" s="91" t="b">
        <f>ISNUMBER(N55)</f>
        <v>1</v>
      </c>
      <c r="K55" s="343" t="s">
        <v>120</v>
      </c>
      <c r="L55" s="323"/>
      <c r="M55" s="344"/>
      <c r="N55" s="24">
        <v>0</v>
      </c>
      <c r="O55" s="48">
        <f>IF($E$6="Ano",0,IF(ISNUMBER(N55),N55,0))</f>
        <v>0</v>
      </c>
      <c r="P55" s="94">
        <f t="shared" si="11"/>
        <v>0</v>
      </c>
      <c r="Q55" s="95"/>
      <c r="R55" s="96">
        <f t="shared" si="18"/>
        <v>0</v>
      </c>
      <c r="S55" s="97"/>
      <c r="T55" s="97"/>
      <c r="U55" s="98"/>
      <c r="V55" s="99"/>
      <c r="W55" s="100"/>
      <c r="X55" s="98"/>
      <c r="Y55" s="98"/>
      <c r="Z55" s="98"/>
      <c r="AA55" s="98">
        <f t="shared" si="20"/>
        <v>0</v>
      </c>
      <c r="AB55" s="100">
        <f t="shared" si="19"/>
        <v>0</v>
      </c>
      <c r="AC55" s="95"/>
      <c r="AD55" s="101">
        <v>23632</v>
      </c>
    </row>
    <row r="56" spans="2:30" s="41" customFormat="1" ht="30.95" hidden="1" customHeight="1" x14ac:dyDescent="0.25">
      <c r="B56" s="89"/>
      <c r="C56" s="90"/>
      <c r="D56" s="90"/>
      <c r="E56" s="90"/>
      <c r="F56" s="90"/>
      <c r="G56" s="90"/>
      <c r="H56" s="91"/>
      <c r="I56" s="91"/>
      <c r="J56" s="91"/>
      <c r="K56" s="92"/>
      <c r="L56" s="90"/>
      <c r="M56" s="93"/>
      <c r="N56" s="47"/>
      <c r="O56" s="48"/>
      <c r="P56" s="94"/>
      <c r="Q56" s="95"/>
      <c r="R56" s="96"/>
      <c r="S56" s="97"/>
      <c r="T56" s="97"/>
      <c r="U56" s="98"/>
      <c r="V56" s="99"/>
      <c r="W56" s="100"/>
      <c r="X56" s="98"/>
      <c r="Y56" s="98"/>
      <c r="Z56" s="98"/>
      <c r="AA56" s="98"/>
      <c r="AB56" s="100"/>
      <c r="AC56" s="95"/>
      <c r="AD56" s="101"/>
    </row>
    <row r="57" spans="2:30" s="41" customFormat="1" ht="30.95" customHeight="1" x14ac:dyDescent="0.25">
      <c r="B57" s="89" t="s">
        <v>68</v>
      </c>
      <c r="C57" s="323" t="s">
        <v>154</v>
      </c>
      <c r="D57" s="323"/>
      <c r="E57" s="323"/>
      <c r="F57" s="323"/>
      <c r="G57" s="323"/>
      <c r="H57" s="91"/>
      <c r="I57" s="91"/>
      <c r="J57" s="91" t="b">
        <f t="shared" si="2"/>
        <v>1</v>
      </c>
      <c r="K57" s="343" t="s">
        <v>121</v>
      </c>
      <c r="L57" s="323"/>
      <c r="M57" s="344"/>
      <c r="N57" s="24">
        <v>0</v>
      </c>
      <c r="O57" s="48">
        <f t="shared" si="17"/>
        <v>0</v>
      </c>
      <c r="P57" s="94">
        <f t="shared" si="11"/>
        <v>0</v>
      </c>
      <c r="Q57" s="95"/>
      <c r="R57" s="96">
        <f t="shared" si="18"/>
        <v>0</v>
      </c>
      <c r="S57" s="97"/>
      <c r="T57" s="97"/>
      <c r="U57" s="98"/>
      <c r="V57" s="99"/>
      <c r="W57" s="100"/>
      <c r="X57" s="98"/>
      <c r="Y57" s="98"/>
      <c r="Z57" s="98"/>
      <c r="AA57" s="98">
        <f t="shared" si="20"/>
        <v>0</v>
      </c>
      <c r="AB57" s="100">
        <f t="shared" si="19"/>
        <v>0</v>
      </c>
      <c r="AC57" s="95"/>
      <c r="AD57" s="101">
        <v>33760</v>
      </c>
    </row>
    <row r="58" spans="2:30" s="41" customFormat="1" ht="30.95" hidden="1" customHeight="1" x14ac:dyDescent="0.25">
      <c r="B58" s="89"/>
      <c r="C58" s="90"/>
      <c r="D58" s="90"/>
      <c r="E58" s="90"/>
      <c r="F58" s="90"/>
      <c r="G58" s="90"/>
      <c r="H58" s="91"/>
      <c r="I58" s="91"/>
      <c r="J58" s="91"/>
      <c r="K58" s="92"/>
      <c r="L58" s="90"/>
      <c r="M58" s="93"/>
      <c r="N58" s="47"/>
      <c r="O58" s="48"/>
      <c r="P58" s="94"/>
      <c r="Q58" s="95"/>
      <c r="R58" s="96"/>
      <c r="S58" s="97"/>
      <c r="T58" s="97"/>
      <c r="U58" s="98"/>
      <c r="V58" s="99"/>
      <c r="W58" s="100"/>
      <c r="X58" s="98"/>
      <c r="Y58" s="98"/>
      <c r="Z58" s="98"/>
      <c r="AA58" s="98"/>
      <c r="AB58" s="100"/>
      <c r="AC58" s="95"/>
      <c r="AD58" s="101"/>
    </row>
    <row r="59" spans="2:30" s="41" customFormat="1" ht="30.95" customHeight="1" x14ac:dyDescent="0.25">
      <c r="B59" s="89" t="s">
        <v>69</v>
      </c>
      <c r="C59" s="323" t="s">
        <v>44</v>
      </c>
      <c r="D59" s="323"/>
      <c r="E59" s="323"/>
      <c r="F59" s="323"/>
      <c r="G59" s="323"/>
      <c r="H59" s="91"/>
      <c r="I59" s="91"/>
      <c r="J59" s="91" t="b">
        <f t="shared" si="2"/>
        <v>1</v>
      </c>
      <c r="K59" s="343" t="s">
        <v>121</v>
      </c>
      <c r="L59" s="323"/>
      <c r="M59" s="344"/>
      <c r="N59" s="24">
        <v>0</v>
      </c>
      <c r="O59" s="48">
        <f>IF($E$6="Ano",0,IF(ISNUMBER(N59),N59,0))</f>
        <v>0</v>
      </c>
      <c r="P59" s="94">
        <f t="shared" si="11"/>
        <v>0</v>
      </c>
      <c r="Q59" s="95"/>
      <c r="R59" s="96">
        <f t="shared" si="18"/>
        <v>0</v>
      </c>
      <c r="S59" s="97"/>
      <c r="T59" s="97"/>
      <c r="U59" s="98"/>
      <c r="V59" s="99"/>
      <c r="W59" s="100"/>
      <c r="X59" s="98"/>
      <c r="Y59" s="98"/>
      <c r="Z59" s="98"/>
      <c r="AA59" s="98">
        <f t="shared" si="20"/>
        <v>0</v>
      </c>
      <c r="AB59" s="100">
        <f t="shared" si="19"/>
        <v>0</v>
      </c>
      <c r="AC59" s="95"/>
      <c r="AD59" s="101">
        <v>33760</v>
      </c>
    </row>
    <row r="60" spans="2:30" s="41" customFormat="1" ht="30.95" hidden="1" customHeight="1" x14ac:dyDescent="0.25">
      <c r="B60" s="89"/>
      <c r="C60" s="90"/>
      <c r="D60" s="90"/>
      <c r="E60" s="90"/>
      <c r="F60" s="90"/>
      <c r="G60" s="90"/>
      <c r="H60" s="91"/>
      <c r="I60" s="91"/>
      <c r="J60" s="91"/>
      <c r="K60" s="92"/>
      <c r="L60" s="90"/>
      <c r="M60" s="93"/>
      <c r="N60" s="47"/>
      <c r="O60" s="48"/>
      <c r="P60" s="94"/>
      <c r="Q60" s="95"/>
      <c r="R60" s="96"/>
      <c r="S60" s="97"/>
      <c r="T60" s="97"/>
      <c r="U60" s="98"/>
      <c r="V60" s="99"/>
      <c r="W60" s="100"/>
      <c r="X60" s="98"/>
      <c r="Y60" s="98"/>
      <c r="Z60" s="98"/>
      <c r="AA60" s="98"/>
      <c r="AB60" s="100"/>
      <c r="AC60" s="95"/>
      <c r="AD60" s="101"/>
    </row>
    <row r="61" spans="2:30" s="41" customFormat="1" ht="30.95" customHeight="1" x14ac:dyDescent="0.25">
      <c r="B61" s="89" t="s">
        <v>70</v>
      </c>
      <c r="C61" s="323" t="s">
        <v>19</v>
      </c>
      <c r="D61" s="323"/>
      <c r="E61" s="323"/>
      <c r="F61" s="323"/>
      <c r="G61" s="323"/>
      <c r="H61" s="91"/>
      <c r="I61" s="91"/>
      <c r="J61" s="91" t="b">
        <f>ISNUMBER(N61)</f>
        <v>1</v>
      </c>
      <c r="K61" s="343" t="s">
        <v>122</v>
      </c>
      <c r="L61" s="323"/>
      <c r="M61" s="344"/>
      <c r="N61" s="24">
        <v>0</v>
      </c>
      <c r="O61" s="48">
        <f>IF($E$6="Ano",0,IF(ISNUMBER(N61),N61,0))</f>
        <v>0</v>
      </c>
      <c r="P61" s="94">
        <f t="shared" si="11"/>
        <v>0</v>
      </c>
      <c r="Q61" s="95"/>
      <c r="R61" s="96">
        <f t="shared" si="18"/>
        <v>0</v>
      </c>
      <c r="S61" s="97"/>
      <c r="T61" s="97"/>
      <c r="U61" s="98"/>
      <c r="V61" s="99"/>
      <c r="W61" s="100"/>
      <c r="X61" s="98"/>
      <c r="Y61" s="98"/>
      <c r="Z61" s="98"/>
      <c r="AA61" s="98">
        <f>R61/2</f>
        <v>0</v>
      </c>
      <c r="AB61" s="100">
        <f t="shared" si="19"/>
        <v>0</v>
      </c>
      <c r="AC61" s="95"/>
      <c r="AD61" s="101">
        <v>1360</v>
      </c>
    </row>
    <row r="62" spans="2:30" s="41" customFormat="1" ht="30.95" hidden="1" customHeight="1" x14ac:dyDescent="0.25">
      <c r="B62" s="89"/>
      <c r="C62" s="90"/>
      <c r="D62" s="90"/>
      <c r="E62" s="90"/>
      <c r="F62" s="90"/>
      <c r="G62" s="90"/>
      <c r="H62" s="91"/>
      <c r="I62" s="91"/>
      <c r="J62" s="91"/>
      <c r="K62" s="92"/>
      <c r="L62" s="90"/>
      <c r="M62" s="93"/>
      <c r="N62" s="47"/>
      <c r="O62" s="48"/>
      <c r="P62" s="94"/>
      <c r="Q62" s="95"/>
      <c r="R62" s="96"/>
      <c r="S62" s="97"/>
      <c r="T62" s="97"/>
      <c r="U62" s="98"/>
      <c r="V62" s="99"/>
      <c r="W62" s="100"/>
      <c r="X62" s="98"/>
      <c r="Y62" s="98"/>
      <c r="Z62" s="98"/>
      <c r="AA62" s="98"/>
      <c r="AB62" s="100"/>
      <c r="AC62" s="95"/>
      <c r="AD62" s="101"/>
    </row>
    <row r="63" spans="2:30" s="41" customFormat="1" ht="40.5" customHeight="1" x14ac:dyDescent="0.25">
      <c r="B63" s="89" t="s">
        <v>71</v>
      </c>
      <c r="C63" s="323" t="s">
        <v>155</v>
      </c>
      <c r="D63" s="323"/>
      <c r="E63" s="323"/>
      <c r="F63" s="323"/>
      <c r="G63" s="323"/>
      <c r="H63" s="91"/>
      <c r="I63" s="91"/>
      <c r="J63" s="91" t="b">
        <f t="shared" si="2"/>
        <v>1</v>
      </c>
      <c r="K63" s="343" t="s">
        <v>159</v>
      </c>
      <c r="L63" s="323"/>
      <c r="M63" s="344"/>
      <c r="N63" s="24">
        <v>0</v>
      </c>
      <c r="O63" s="48">
        <f t="shared" si="17"/>
        <v>0</v>
      </c>
      <c r="P63" s="94">
        <f t="shared" si="11"/>
        <v>0</v>
      </c>
      <c r="Q63" s="95"/>
      <c r="R63" s="96">
        <f>O63*3</f>
        <v>0</v>
      </c>
      <c r="S63" s="97"/>
      <c r="T63" s="97"/>
      <c r="U63" s="98"/>
      <c r="V63" s="99"/>
      <c r="W63" s="100"/>
      <c r="X63" s="98"/>
      <c r="Y63" s="98"/>
      <c r="Z63" s="98"/>
      <c r="AA63" s="98">
        <f>R63/2</f>
        <v>0</v>
      </c>
      <c r="AB63" s="100">
        <f t="shared" si="19"/>
        <v>0</v>
      </c>
      <c r="AC63" s="95"/>
      <c r="AD63" s="101">
        <v>16136</v>
      </c>
    </row>
    <row r="64" spans="2:30" s="41" customFormat="1" ht="30.95" hidden="1" customHeight="1" x14ac:dyDescent="0.25">
      <c r="B64" s="89"/>
      <c r="C64" s="90"/>
      <c r="D64" s="90"/>
      <c r="E64" s="90"/>
      <c r="F64" s="90"/>
      <c r="G64" s="90"/>
      <c r="H64" s="91"/>
      <c r="I64" s="91"/>
      <c r="J64" s="91"/>
      <c r="K64" s="102"/>
      <c r="L64" s="103"/>
      <c r="M64" s="104"/>
      <c r="N64" s="47"/>
      <c r="O64" s="48"/>
      <c r="P64" s="94"/>
      <c r="Q64" s="95"/>
      <c r="R64" s="96"/>
      <c r="S64" s="97"/>
      <c r="T64" s="97"/>
      <c r="U64" s="98"/>
      <c r="V64" s="99"/>
      <c r="W64" s="100"/>
      <c r="X64" s="98"/>
      <c r="Y64" s="98"/>
      <c r="Z64" s="98"/>
      <c r="AA64" s="98"/>
      <c r="AB64" s="100"/>
      <c r="AC64" s="95"/>
      <c r="AD64" s="101"/>
    </row>
    <row r="65" spans="2:30" s="41" customFormat="1" ht="30.95" customHeight="1" x14ac:dyDescent="0.25">
      <c r="B65" s="89" t="s">
        <v>72</v>
      </c>
      <c r="C65" s="323" t="s">
        <v>45</v>
      </c>
      <c r="D65" s="323"/>
      <c r="E65" s="323"/>
      <c r="F65" s="323"/>
      <c r="G65" s="323"/>
      <c r="H65" s="91"/>
      <c r="I65" s="91"/>
      <c r="J65" s="91" t="b">
        <f t="shared" si="2"/>
        <v>1</v>
      </c>
      <c r="K65" s="343" t="s">
        <v>146</v>
      </c>
      <c r="L65" s="323"/>
      <c r="M65" s="344"/>
      <c r="N65" s="24">
        <v>0</v>
      </c>
      <c r="O65" s="48">
        <f t="shared" si="17"/>
        <v>0</v>
      </c>
      <c r="P65" s="94">
        <f t="shared" si="11"/>
        <v>0</v>
      </c>
      <c r="Q65" s="95"/>
      <c r="R65" s="96">
        <f>O65*2</f>
        <v>0</v>
      </c>
      <c r="S65" s="97"/>
      <c r="T65" s="97"/>
      <c r="U65" s="98"/>
      <c r="V65" s="99"/>
      <c r="W65" s="100"/>
      <c r="X65" s="98"/>
      <c r="Y65" s="98"/>
      <c r="Z65" s="98"/>
      <c r="AA65" s="98">
        <f>R65/2</f>
        <v>0</v>
      </c>
      <c r="AB65" s="100">
        <f t="shared" si="19"/>
        <v>0</v>
      </c>
      <c r="AC65" s="95"/>
      <c r="AD65" s="101">
        <v>8492</v>
      </c>
    </row>
    <row r="66" spans="2:30" s="41" customFormat="1" ht="30.95" hidden="1" customHeight="1" x14ac:dyDescent="0.25">
      <c r="B66" s="89"/>
      <c r="C66" s="90"/>
      <c r="D66" s="90"/>
      <c r="E66" s="90"/>
      <c r="F66" s="90"/>
      <c r="G66" s="90"/>
      <c r="H66" s="91"/>
      <c r="I66" s="91"/>
      <c r="J66" s="91"/>
      <c r="K66" s="102"/>
      <c r="L66" s="103"/>
      <c r="M66" s="104"/>
      <c r="N66" s="47"/>
      <c r="O66" s="48"/>
      <c r="P66" s="94"/>
      <c r="Q66" s="95"/>
      <c r="R66" s="96"/>
      <c r="S66" s="97"/>
      <c r="T66" s="97"/>
      <c r="U66" s="98"/>
      <c r="V66" s="99"/>
      <c r="W66" s="100"/>
      <c r="X66" s="98"/>
      <c r="Y66" s="98"/>
      <c r="Z66" s="98"/>
      <c r="AA66" s="98"/>
      <c r="AB66" s="100"/>
      <c r="AC66" s="95"/>
      <c r="AD66" s="101"/>
    </row>
    <row r="67" spans="2:30" s="41" customFormat="1" ht="30.95" customHeight="1" x14ac:dyDescent="0.25">
      <c r="B67" s="89" t="s">
        <v>73</v>
      </c>
      <c r="C67" s="323" t="s">
        <v>18</v>
      </c>
      <c r="D67" s="323"/>
      <c r="E67" s="323"/>
      <c r="F67" s="323"/>
      <c r="G67" s="323"/>
      <c r="H67" s="91"/>
      <c r="I67" s="91"/>
      <c r="J67" s="91" t="b">
        <f t="shared" si="2"/>
        <v>1</v>
      </c>
      <c r="K67" s="343" t="s">
        <v>147</v>
      </c>
      <c r="L67" s="323"/>
      <c r="M67" s="344"/>
      <c r="N67" s="24">
        <v>0</v>
      </c>
      <c r="O67" s="48">
        <f t="shared" si="17"/>
        <v>0</v>
      </c>
      <c r="P67" s="94">
        <f t="shared" si="11"/>
        <v>0</v>
      </c>
      <c r="Q67" s="95"/>
      <c r="R67" s="96">
        <f>O67*2</f>
        <v>0</v>
      </c>
      <c r="S67" s="97"/>
      <c r="T67" s="97"/>
      <c r="U67" s="98"/>
      <c r="V67" s="99"/>
      <c r="W67" s="100"/>
      <c r="X67" s="98"/>
      <c r="Y67" s="98"/>
      <c r="Z67" s="98"/>
      <c r="AA67" s="98">
        <f>R67/2</f>
        <v>0</v>
      </c>
      <c r="AB67" s="100">
        <f t="shared" si="19"/>
        <v>0</v>
      </c>
      <c r="AC67" s="95"/>
      <c r="AD67" s="101">
        <v>7780</v>
      </c>
    </row>
    <row r="68" spans="2:30" s="41" customFormat="1" ht="30.95" hidden="1" customHeight="1" x14ac:dyDescent="0.25">
      <c r="B68" s="89"/>
      <c r="C68" s="90"/>
      <c r="D68" s="90"/>
      <c r="E68" s="90"/>
      <c r="F68" s="90"/>
      <c r="G68" s="90"/>
      <c r="H68" s="91"/>
      <c r="I68" s="91"/>
      <c r="J68" s="91"/>
      <c r="K68" s="102"/>
      <c r="L68" s="103"/>
      <c r="M68" s="104"/>
      <c r="N68" s="47"/>
      <c r="O68" s="48"/>
      <c r="P68" s="94"/>
      <c r="Q68" s="95"/>
      <c r="R68" s="96"/>
      <c r="S68" s="97"/>
      <c r="T68" s="97"/>
      <c r="U68" s="98"/>
      <c r="V68" s="99"/>
      <c r="W68" s="100"/>
      <c r="X68" s="98"/>
      <c r="Y68" s="98"/>
      <c r="Z68" s="98"/>
      <c r="AA68" s="98"/>
      <c r="AB68" s="100"/>
      <c r="AC68" s="95"/>
      <c r="AD68" s="101"/>
    </row>
    <row r="69" spans="2:30" s="41" customFormat="1" ht="30.95" customHeight="1" x14ac:dyDescent="0.25">
      <c r="B69" s="89" t="s">
        <v>74</v>
      </c>
      <c r="C69" s="323" t="s">
        <v>17</v>
      </c>
      <c r="D69" s="323"/>
      <c r="E69" s="323"/>
      <c r="F69" s="323"/>
      <c r="G69" s="323"/>
      <c r="H69" s="91"/>
      <c r="I69" s="91"/>
      <c r="J69" s="91" t="b">
        <f t="shared" si="2"/>
        <v>1</v>
      </c>
      <c r="K69" s="343" t="s">
        <v>148</v>
      </c>
      <c r="L69" s="323"/>
      <c r="M69" s="344"/>
      <c r="N69" s="24">
        <v>0</v>
      </c>
      <c r="O69" s="48">
        <f>IF($E$6="Ano",0,IF(ISNUMBER(N69),N69,0))</f>
        <v>0</v>
      </c>
      <c r="P69" s="94">
        <f t="shared" si="11"/>
        <v>0</v>
      </c>
      <c r="Q69" s="95"/>
      <c r="R69" s="96">
        <f>O69*2</f>
        <v>0</v>
      </c>
      <c r="S69" s="98"/>
      <c r="T69" s="98"/>
      <c r="U69" s="98"/>
      <c r="V69" s="99"/>
      <c r="W69" s="100"/>
      <c r="X69" s="98"/>
      <c r="Y69" s="98"/>
      <c r="Z69" s="98"/>
      <c r="AA69" s="98">
        <f t="shared" si="20"/>
        <v>0</v>
      </c>
      <c r="AB69" s="100">
        <f t="shared" si="19"/>
        <v>0</v>
      </c>
      <c r="AC69" s="95"/>
      <c r="AD69" s="101">
        <v>26885</v>
      </c>
    </row>
    <row r="70" spans="2:30" s="41" customFormat="1" ht="30.95" hidden="1" customHeight="1" x14ac:dyDescent="0.25">
      <c r="B70" s="89"/>
      <c r="C70" s="90"/>
      <c r="D70" s="90"/>
      <c r="E70" s="90"/>
      <c r="F70" s="90"/>
      <c r="G70" s="90"/>
      <c r="H70" s="91"/>
      <c r="I70" s="91"/>
      <c r="J70" s="91"/>
      <c r="K70" s="102"/>
      <c r="L70" s="103"/>
      <c r="M70" s="104"/>
      <c r="N70" s="47"/>
      <c r="O70" s="48"/>
      <c r="P70" s="94"/>
      <c r="Q70" s="95"/>
      <c r="R70" s="96"/>
      <c r="S70" s="98"/>
      <c r="T70" s="98"/>
      <c r="U70" s="98"/>
      <c r="V70" s="99"/>
      <c r="W70" s="100"/>
      <c r="X70" s="98"/>
      <c r="Y70" s="98"/>
      <c r="Z70" s="98"/>
      <c r="AA70" s="98"/>
      <c r="AB70" s="100"/>
      <c r="AC70" s="95"/>
      <c r="AD70" s="101"/>
    </row>
    <row r="71" spans="2:30" s="41" customFormat="1" ht="30.95" customHeight="1" x14ac:dyDescent="0.25">
      <c r="B71" s="89" t="s">
        <v>75</v>
      </c>
      <c r="C71" s="323" t="s">
        <v>156</v>
      </c>
      <c r="D71" s="323"/>
      <c r="E71" s="323"/>
      <c r="F71" s="323"/>
      <c r="G71" s="323"/>
      <c r="H71" s="91"/>
      <c r="I71" s="91"/>
      <c r="J71" s="91" t="b">
        <f t="shared" si="2"/>
        <v>1</v>
      </c>
      <c r="K71" s="343" t="s">
        <v>158</v>
      </c>
      <c r="L71" s="323"/>
      <c r="M71" s="344"/>
      <c r="N71" s="24">
        <v>0</v>
      </c>
      <c r="O71" s="48">
        <f t="shared" si="17"/>
        <v>0</v>
      </c>
      <c r="P71" s="94">
        <f t="shared" si="11"/>
        <v>0</v>
      </c>
      <c r="Q71" s="95"/>
      <c r="R71" s="96">
        <f>O71*2</f>
        <v>0</v>
      </c>
      <c r="S71" s="98"/>
      <c r="T71" s="98"/>
      <c r="U71" s="98"/>
      <c r="V71" s="99"/>
      <c r="W71" s="100"/>
      <c r="X71" s="98"/>
      <c r="Y71" s="98"/>
      <c r="Z71" s="98"/>
      <c r="AA71" s="98">
        <f>R71/2</f>
        <v>0</v>
      </c>
      <c r="AB71" s="100">
        <f t="shared" si="19"/>
        <v>0</v>
      </c>
      <c r="AC71" s="95"/>
      <c r="AD71" s="101">
        <v>5377</v>
      </c>
    </row>
    <row r="72" spans="2:30" s="41" customFormat="1" ht="30.95" hidden="1" customHeight="1" x14ac:dyDescent="0.25">
      <c r="B72" s="89"/>
      <c r="C72" s="90"/>
      <c r="D72" s="90"/>
      <c r="E72" s="90"/>
      <c r="F72" s="90"/>
      <c r="G72" s="90"/>
      <c r="H72" s="91"/>
      <c r="I72" s="91"/>
      <c r="J72" s="91"/>
      <c r="K72" s="102"/>
      <c r="L72" s="103"/>
      <c r="M72" s="104"/>
      <c r="N72" s="47"/>
      <c r="O72" s="48"/>
      <c r="P72" s="94"/>
      <c r="Q72" s="95"/>
      <c r="R72" s="96"/>
      <c r="S72" s="98"/>
      <c r="T72" s="98"/>
      <c r="U72" s="98"/>
      <c r="V72" s="99"/>
      <c r="W72" s="100"/>
      <c r="X72" s="98"/>
      <c r="Y72" s="98"/>
      <c r="Z72" s="98"/>
      <c r="AA72" s="99"/>
      <c r="AB72" s="100"/>
      <c r="AC72" s="95"/>
      <c r="AD72" s="101"/>
    </row>
    <row r="73" spans="2:30" s="41" customFormat="1" ht="30.95" customHeight="1" x14ac:dyDescent="0.25">
      <c r="B73" s="89" t="s">
        <v>12</v>
      </c>
      <c r="C73" s="323" t="s">
        <v>46</v>
      </c>
      <c r="D73" s="323"/>
      <c r="E73" s="323"/>
      <c r="F73" s="323"/>
      <c r="G73" s="323"/>
      <c r="H73" s="91"/>
      <c r="I73" s="91"/>
      <c r="J73" s="91" t="b">
        <f t="shared" si="2"/>
        <v>1</v>
      </c>
      <c r="K73" s="384" t="s">
        <v>160</v>
      </c>
      <c r="L73" s="385"/>
      <c r="M73" s="386"/>
      <c r="N73" s="24">
        <v>0</v>
      </c>
      <c r="O73" s="48">
        <f t="shared" si="17"/>
        <v>0</v>
      </c>
      <c r="P73" s="94">
        <f t="shared" si="11"/>
        <v>0</v>
      </c>
      <c r="Q73" s="95"/>
      <c r="R73" s="100"/>
      <c r="S73" s="98"/>
      <c r="T73" s="98"/>
      <c r="U73" s="98"/>
      <c r="V73" s="97">
        <f>O73</f>
        <v>0</v>
      </c>
      <c r="W73" s="100">
        <f>IF($O73&lt;&gt;0,1,0)</f>
        <v>0</v>
      </c>
      <c r="X73" s="98">
        <f>IF($O73&lt;&gt;0,"XXX",0)</f>
        <v>0</v>
      </c>
      <c r="Y73" s="98">
        <f t="shared" ref="Y73:Z73" si="21">IF($O73&lt;&gt;0,"XXX",0)</f>
        <v>0</v>
      </c>
      <c r="Z73" s="98">
        <f t="shared" si="21"/>
        <v>0</v>
      </c>
      <c r="AA73" s="99"/>
      <c r="AB73" s="100"/>
      <c r="AC73" s="95"/>
      <c r="AD73" s="101">
        <v>17277</v>
      </c>
    </row>
    <row r="74" spans="2:30" s="41" customFormat="1" ht="30.95" hidden="1" customHeight="1" x14ac:dyDescent="0.25">
      <c r="B74" s="89"/>
      <c r="C74" s="90"/>
      <c r="D74" s="90"/>
      <c r="E74" s="90"/>
      <c r="F74" s="90"/>
      <c r="G74" s="90"/>
      <c r="H74" s="91"/>
      <c r="I74" s="91"/>
      <c r="J74" s="91"/>
      <c r="K74" s="102"/>
      <c r="L74" s="103"/>
      <c r="M74" s="104"/>
      <c r="N74" s="47"/>
      <c r="O74" s="48"/>
      <c r="P74" s="94"/>
      <c r="Q74" s="95"/>
      <c r="R74" s="100"/>
      <c r="S74" s="98"/>
      <c r="T74" s="98"/>
      <c r="U74" s="98"/>
      <c r="V74" s="97"/>
      <c r="W74" s="100"/>
      <c r="X74" s="98"/>
      <c r="Y74" s="98"/>
      <c r="Z74" s="98"/>
      <c r="AA74" s="99"/>
      <c r="AB74" s="100"/>
      <c r="AC74" s="95"/>
      <c r="AD74" s="101"/>
    </row>
    <row r="75" spans="2:30" s="41" customFormat="1" ht="30.95" customHeight="1" x14ac:dyDescent="0.25">
      <c r="B75" s="89" t="s">
        <v>13</v>
      </c>
      <c r="C75" s="323" t="s">
        <v>47</v>
      </c>
      <c r="D75" s="323"/>
      <c r="E75" s="323"/>
      <c r="F75" s="323"/>
      <c r="G75" s="323"/>
      <c r="H75" s="91"/>
      <c r="I75" s="91"/>
      <c r="J75" s="91" t="b">
        <f t="shared" si="2"/>
        <v>1</v>
      </c>
      <c r="K75" s="343" t="s">
        <v>161</v>
      </c>
      <c r="L75" s="323"/>
      <c r="M75" s="344"/>
      <c r="N75" s="24">
        <v>0</v>
      </c>
      <c r="O75" s="48">
        <f t="shared" si="17"/>
        <v>0</v>
      </c>
      <c r="P75" s="94">
        <f t="shared" si="11"/>
        <v>0</v>
      </c>
      <c r="Q75" s="95"/>
      <c r="R75" s="100"/>
      <c r="S75" s="98"/>
      <c r="T75" s="98"/>
      <c r="U75" s="98"/>
      <c r="V75" s="97">
        <f>O75</f>
        <v>0</v>
      </c>
      <c r="W75" s="100">
        <f>IF($O75&lt;&gt;0,1,0)</f>
        <v>0</v>
      </c>
      <c r="X75" s="98">
        <f>IF($O75&lt;&gt;0,"XXX",0)</f>
        <v>0</v>
      </c>
      <c r="Y75" s="98">
        <f t="shared" ref="Y75:Z75" si="22">IF($O75&lt;&gt;0,"XXX",0)</f>
        <v>0</v>
      </c>
      <c r="Z75" s="98">
        <f t="shared" si="22"/>
        <v>0</v>
      </c>
      <c r="AA75" s="99"/>
      <c r="AB75" s="100"/>
      <c r="AC75" s="95"/>
      <c r="AD75" s="101">
        <v>17277</v>
      </c>
    </row>
    <row r="76" spans="2:30" s="41" customFormat="1" ht="30.95" hidden="1" customHeight="1" x14ac:dyDescent="0.25">
      <c r="B76" s="89"/>
      <c r="C76" s="90"/>
      <c r="D76" s="90"/>
      <c r="E76" s="90"/>
      <c r="F76" s="90"/>
      <c r="G76" s="90"/>
      <c r="H76" s="91"/>
      <c r="I76" s="91"/>
      <c r="J76" s="91"/>
      <c r="K76" s="92"/>
      <c r="L76" s="90"/>
      <c r="M76" s="93"/>
      <c r="N76" s="47"/>
      <c r="O76" s="48"/>
      <c r="P76" s="94"/>
      <c r="Q76" s="95"/>
      <c r="R76" s="100"/>
      <c r="S76" s="98"/>
      <c r="T76" s="98"/>
      <c r="U76" s="98"/>
      <c r="V76" s="97"/>
      <c r="W76" s="100"/>
      <c r="X76" s="98"/>
      <c r="Y76" s="98"/>
      <c r="Z76" s="98"/>
      <c r="AA76" s="99"/>
      <c r="AB76" s="100"/>
      <c r="AC76" s="95"/>
      <c r="AD76" s="101"/>
    </row>
    <row r="77" spans="2:30" s="41" customFormat="1" ht="30.95" customHeight="1" x14ac:dyDescent="0.25">
      <c r="B77" s="89" t="s">
        <v>15</v>
      </c>
      <c r="C77" s="323" t="s">
        <v>48</v>
      </c>
      <c r="D77" s="323"/>
      <c r="E77" s="323"/>
      <c r="F77" s="323"/>
      <c r="G77" s="323"/>
      <c r="H77" s="91"/>
      <c r="I77" s="91"/>
      <c r="J77" s="91" t="b">
        <f t="shared" si="2"/>
        <v>1</v>
      </c>
      <c r="K77" s="384" t="s">
        <v>162</v>
      </c>
      <c r="L77" s="385"/>
      <c r="M77" s="386"/>
      <c r="N77" s="24">
        <v>0</v>
      </c>
      <c r="O77" s="48">
        <f t="shared" si="17"/>
        <v>0</v>
      </c>
      <c r="P77" s="94">
        <f t="shared" si="11"/>
        <v>0</v>
      </c>
      <c r="Q77" s="95"/>
      <c r="R77" s="100"/>
      <c r="S77" s="98"/>
      <c r="T77" s="98"/>
      <c r="U77" s="98"/>
      <c r="V77" s="97">
        <f>O77</f>
        <v>0</v>
      </c>
      <c r="W77" s="100">
        <f>IF($O77&lt;&gt;0,1,0)</f>
        <v>0</v>
      </c>
      <c r="X77" s="98">
        <f>IF($O77&lt;&gt;0,"XXX",0)</f>
        <v>0</v>
      </c>
      <c r="Y77" s="98">
        <f t="shared" ref="Y77:Z77" si="23">IF($O77&lt;&gt;0,"XXX",0)</f>
        <v>0</v>
      </c>
      <c r="Z77" s="98">
        <f t="shared" si="23"/>
        <v>0</v>
      </c>
      <c r="AA77" s="99"/>
      <c r="AB77" s="100"/>
      <c r="AC77" s="95"/>
      <c r="AD77" s="101">
        <v>8523</v>
      </c>
    </row>
    <row r="78" spans="2:30" s="41" customFormat="1" ht="30.95" hidden="1" customHeight="1" x14ac:dyDescent="0.25">
      <c r="B78" s="89"/>
      <c r="C78" s="90"/>
      <c r="D78" s="90"/>
      <c r="E78" s="90"/>
      <c r="F78" s="90"/>
      <c r="G78" s="90"/>
      <c r="H78" s="91"/>
      <c r="I78" s="91"/>
      <c r="J78" s="91"/>
      <c r="K78" s="102"/>
      <c r="L78" s="103"/>
      <c r="M78" s="104"/>
      <c r="N78" s="47"/>
      <c r="O78" s="48"/>
      <c r="P78" s="94"/>
      <c r="Q78" s="95"/>
      <c r="R78" s="100"/>
      <c r="S78" s="98"/>
      <c r="T78" s="98"/>
      <c r="U78" s="98"/>
      <c r="V78" s="97"/>
      <c r="W78" s="100"/>
      <c r="X78" s="98"/>
      <c r="Y78" s="98"/>
      <c r="Z78" s="98"/>
      <c r="AA78" s="99"/>
      <c r="AB78" s="100"/>
      <c r="AC78" s="95"/>
      <c r="AD78" s="101"/>
    </row>
    <row r="79" spans="2:30" s="41" customFormat="1" ht="30.95" customHeight="1" x14ac:dyDescent="0.25">
      <c r="B79" s="89" t="s">
        <v>76</v>
      </c>
      <c r="C79" s="323" t="s">
        <v>49</v>
      </c>
      <c r="D79" s="323"/>
      <c r="E79" s="323"/>
      <c r="F79" s="323"/>
      <c r="G79" s="323"/>
      <c r="H79" s="91"/>
      <c r="I79" s="91"/>
      <c r="J79" s="91" t="b">
        <f t="shared" si="2"/>
        <v>1</v>
      </c>
      <c r="K79" s="384" t="s">
        <v>163</v>
      </c>
      <c r="L79" s="385"/>
      <c r="M79" s="386"/>
      <c r="N79" s="24">
        <v>0</v>
      </c>
      <c r="O79" s="48">
        <f t="shared" si="17"/>
        <v>0</v>
      </c>
      <c r="P79" s="94">
        <f t="shared" si="11"/>
        <v>0</v>
      </c>
      <c r="Q79" s="95"/>
      <c r="R79" s="100"/>
      <c r="S79" s="98"/>
      <c r="T79" s="98"/>
      <c r="U79" s="98"/>
      <c r="V79" s="97">
        <f>O79</f>
        <v>0</v>
      </c>
      <c r="W79" s="100">
        <f>IF($O79&lt;&gt;0,1,0)</f>
        <v>0</v>
      </c>
      <c r="X79" s="98">
        <f>IF($O79&lt;&gt;0,"XXX",0)</f>
        <v>0</v>
      </c>
      <c r="Y79" s="98">
        <f t="shared" ref="Y79:Z79" si="24">IF($O79&lt;&gt;0,"XXX",0)</f>
        <v>0</v>
      </c>
      <c r="Z79" s="98">
        <f t="shared" si="24"/>
        <v>0</v>
      </c>
      <c r="AA79" s="99"/>
      <c r="AB79" s="100"/>
      <c r="AC79" s="95"/>
      <c r="AD79" s="101">
        <v>25569</v>
      </c>
    </row>
    <row r="80" spans="2:30" s="41" customFormat="1" ht="30.95" hidden="1" customHeight="1" x14ac:dyDescent="0.25">
      <c r="B80" s="105"/>
      <c r="C80" s="106"/>
      <c r="D80" s="106"/>
      <c r="E80" s="106"/>
      <c r="F80" s="106"/>
      <c r="G80" s="106"/>
      <c r="H80" s="107"/>
      <c r="I80" s="107"/>
      <c r="J80" s="107"/>
      <c r="K80" s="108"/>
      <c r="L80" s="109"/>
      <c r="M80" s="110"/>
      <c r="N80" s="65"/>
      <c r="O80" s="66"/>
      <c r="P80" s="111"/>
      <c r="Q80" s="112"/>
      <c r="R80" s="113"/>
      <c r="S80" s="114"/>
      <c r="T80" s="114"/>
      <c r="U80" s="114"/>
      <c r="V80" s="115"/>
      <c r="W80" s="113"/>
      <c r="X80" s="114"/>
      <c r="Y80" s="114"/>
      <c r="Z80" s="114"/>
      <c r="AA80" s="116"/>
      <c r="AB80" s="113"/>
      <c r="AC80" s="112"/>
      <c r="AD80" s="117"/>
    </row>
    <row r="81" spans="2:42" s="41" customFormat="1" ht="30.95" customHeight="1" thickBot="1" x14ac:dyDescent="0.3">
      <c r="B81" s="192" t="s">
        <v>77</v>
      </c>
      <c r="C81" s="348" t="s">
        <v>50</v>
      </c>
      <c r="D81" s="348"/>
      <c r="E81" s="348"/>
      <c r="F81" s="348"/>
      <c r="G81" s="348"/>
      <c r="H81" s="193"/>
      <c r="I81" s="193"/>
      <c r="J81" s="193" t="b">
        <f t="shared" si="2"/>
        <v>1</v>
      </c>
      <c r="K81" s="381" t="s">
        <v>149</v>
      </c>
      <c r="L81" s="382"/>
      <c r="M81" s="383"/>
      <c r="N81" s="25">
        <v>0</v>
      </c>
      <c r="O81" s="167">
        <f t="shared" si="17"/>
        <v>0</v>
      </c>
      <c r="P81" s="194">
        <f t="shared" si="11"/>
        <v>0</v>
      </c>
      <c r="Q81" s="195"/>
      <c r="R81" s="196"/>
      <c r="S81" s="197"/>
      <c r="T81" s="197"/>
      <c r="U81" s="198">
        <f>O81</f>
        <v>0</v>
      </c>
      <c r="V81" s="199"/>
      <c r="W81" s="196">
        <f>IF($O81&lt;&gt;0,1,0)</f>
        <v>0</v>
      </c>
      <c r="X81" s="197">
        <f>IF($O81&lt;&gt;0,"XXX",0)</f>
        <v>0</v>
      </c>
      <c r="Y81" s="197">
        <f t="shared" ref="Y81:Z81" si="25">IF($O81&lt;&gt;0,"XXX",0)</f>
        <v>0</v>
      </c>
      <c r="Z81" s="197">
        <f t="shared" si="25"/>
        <v>0</v>
      </c>
      <c r="AA81" s="199"/>
      <c r="AB81" s="196"/>
      <c r="AC81" s="195"/>
      <c r="AD81" s="200">
        <v>22056</v>
      </c>
    </row>
    <row r="82" spans="2:42" s="41" customFormat="1" ht="27" customHeight="1" thickBot="1" x14ac:dyDescent="0.3">
      <c r="B82" s="387" t="s">
        <v>80</v>
      </c>
      <c r="C82" s="388"/>
      <c r="D82" s="388"/>
      <c r="E82" s="388"/>
      <c r="F82" s="388"/>
      <c r="G82" s="388"/>
      <c r="H82" s="388"/>
      <c r="I82" s="388"/>
      <c r="J82" s="388"/>
      <c r="K82" s="388"/>
      <c r="L82" s="388"/>
      <c r="M82" s="388"/>
      <c r="N82" s="388"/>
      <c r="O82" s="138">
        <f>G6-P82</f>
        <v>0</v>
      </c>
      <c r="P82" s="139">
        <f>SUM(P39:P81)</f>
        <v>0</v>
      </c>
      <c r="Q82" s="140">
        <f>IF(SUM($W$39:$W$81)&lt;&gt;0,1,0)</f>
        <v>0</v>
      </c>
      <c r="R82" s="141">
        <v>54000</v>
      </c>
      <c r="S82" s="142">
        <v>50501</v>
      </c>
      <c r="T82" s="142">
        <v>52601</v>
      </c>
      <c r="U82" s="142">
        <v>52602</v>
      </c>
      <c r="V82" s="143">
        <v>51212</v>
      </c>
      <c r="W82" s="141">
        <v>51010</v>
      </c>
      <c r="X82" s="142">
        <v>51610</v>
      </c>
      <c r="Y82" s="142">
        <v>51710</v>
      </c>
      <c r="Z82" s="142">
        <v>51510</v>
      </c>
      <c r="AA82" s="144">
        <v>52510</v>
      </c>
      <c r="AB82" s="141">
        <v>60000</v>
      </c>
      <c r="AC82" s="140"/>
      <c r="AD82" s="145" t="str">
        <f>IF(OR(P82&lt;F6,P82&gt;G6),"hodnota není v limitu","zbývá"&amp;" "&amp;$O$82)</f>
        <v>zbývá 0</v>
      </c>
    </row>
    <row r="83" spans="2:42" s="41" customFormat="1" ht="33" hidden="1" customHeight="1" thickBot="1" x14ac:dyDescent="0.3">
      <c r="B83" s="201"/>
      <c r="C83" s="202"/>
      <c r="D83" s="202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4"/>
      <c r="Q83" s="203"/>
      <c r="R83" s="205">
        <f>SUM(R39:R81)+SUM(R11:R37)</f>
        <v>0</v>
      </c>
      <c r="S83" s="205">
        <f>SUM(S39:S81)+SUM(S11:S37)</f>
        <v>0</v>
      </c>
      <c r="T83" s="205">
        <f>SUM(T39:T81)+SUM(T11:T37)</f>
        <v>0</v>
      </c>
      <c r="U83" s="205">
        <f>SUM(U39:U81)+SUM(U11:U37)</f>
        <v>0</v>
      </c>
      <c r="V83" s="206">
        <f>SUM(V39:V81)+SUM(V11:V37)</f>
        <v>0</v>
      </c>
      <c r="W83" s="207">
        <f>Q38+Q82</f>
        <v>0</v>
      </c>
      <c r="X83" s="208">
        <f>IF(OR(X11&lt;&gt;0,X13&lt;&gt;0,X15&lt;&gt;0,X17&lt;&gt;0,X19&lt;&gt;0,X29&lt;&gt;0,X37&lt;&gt;0,X39&lt;&gt;0,X41&lt;&gt;0,X43&lt;&gt;0,X45&lt;&gt;0,X73&lt;&gt;0,X75&lt;&gt;0,X77&lt;&gt;0,X79&lt;&gt;0,X81&lt;&gt;0),"XXX",0)</f>
        <v>0</v>
      </c>
      <c r="Y83" s="208">
        <f>IF(OR(Y11&lt;&gt;0,Y13&lt;&gt;0,Y15&lt;&gt;0,Y17&lt;&gt;0,Y19&lt;&gt;0,Y29&lt;&gt;0,Y37&lt;&gt;0,Y39&lt;&gt;0,Y41&lt;&gt;0,Y43&lt;&gt;0,Y45&lt;&gt;0,Y73&lt;&gt;0,Y75&lt;&gt;0,Y77&lt;&gt;0,Y79&lt;&gt;0,Y81&lt;&gt;0),"XXX",0)</f>
        <v>0</v>
      </c>
      <c r="Z83" s="209">
        <f>IF(OR(Z11&lt;&gt;0,Z13&lt;&gt;0,Z15&lt;&gt;0,Z17&lt;&gt;0,Z19&lt;&gt;0,Z29&lt;&gt;0,Z37&lt;&gt;0,Z39&lt;&gt;0,Z41&lt;&gt;0,Z43&lt;&gt;0,Z45&lt;&gt;0,Z73&lt;&gt;0,Z75&lt;&gt;0,Z77&lt;&gt;0,Z79&lt;&gt;0,Z81&lt;&gt;0),"XXX",0)</f>
        <v>0</v>
      </c>
      <c r="AA83" s="210">
        <f>SUM(AA39:AA81)+SUM(AA11:AA37)</f>
        <v>0</v>
      </c>
      <c r="AB83" s="211">
        <f>SUM(AB39:AB81)+SUM(AB11:AB37)</f>
        <v>0</v>
      </c>
      <c r="AC83" s="203"/>
      <c r="AD83" s="212"/>
    </row>
    <row r="84" spans="2:42" s="41" customFormat="1" ht="43.5" hidden="1" customHeight="1" x14ac:dyDescent="0.25">
      <c r="B84" s="201"/>
      <c r="C84" s="203"/>
      <c r="D84" s="203"/>
      <c r="E84" s="213"/>
      <c r="F84" s="213"/>
      <c r="G84" s="203"/>
      <c r="H84" s="214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  <c r="X84" s="203"/>
      <c r="Y84" s="203"/>
      <c r="Z84" s="203"/>
      <c r="AA84" s="203"/>
      <c r="AB84" s="203"/>
      <c r="AC84" s="203"/>
      <c r="AD84" s="215"/>
    </row>
    <row r="85" spans="2:42" s="41" customFormat="1" x14ac:dyDescent="0.25">
      <c r="B85" s="216"/>
      <c r="C85" s="217"/>
      <c r="D85" s="217"/>
      <c r="E85" s="218"/>
      <c r="F85" s="218"/>
      <c r="G85" s="217"/>
      <c r="H85" s="217"/>
      <c r="I85" s="219"/>
      <c r="J85" s="219"/>
      <c r="K85" s="217"/>
      <c r="L85" s="217"/>
      <c r="M85" s="217"/>
      <c r="N85" s="217"/>
      <c r="O85" s="217"/>
      <c r="P85" s="220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21"/>
    </row>
    <row r="86" spans="2:42" s="41" customFormat="1" ht="21" customHeight="1" thickBot="1" x14ac:dyDescent="0.3">
      <c r="B86" s="222" t="s">
        <v>81</v>
      </c>
      <c r="C86" s="217"/>
      <c r="D86" s="217"/>
      <c r="E86" s="223">
        <f>P51+P55+P59</f>
        <v>0</v>
      </c>
      <c r="F86" s="218"/>
      <c r="G86" s="217"/>
      <c r="H86" s="217"/>
      <c r="I86" s="219"/>
      <c r="J86" s="219"/>
      <c r="K86" s="217"/>
      <c r="L86" s="217"/>
      <c r="M86" s="217"/>
      <c r="N86" s="217"/>
      <c r="O86" s="217"/>
      <c r="P86" s="220"/>
      <c r="Q86" s="217"/>
      <c r="R86" s="217"/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21"/>
    </row>
    <row r="87" spans="2:42" s="41" customFormat="1" ht="21" customHeight="1" x14ac:dyDescent="0.25">
      <c r="B87" s="224" t="s">
        <v>110</v>
      </c>
      <c r="C87" s="407" t="s">
        <v>111</v>
      </c>
      <c r="D87" s="408"/>
      <c r="E87" s="408"/>
      <c r="F87" s="408"/>
      <c r="G87" s="408"/>
      <c r="H87" s="408"/>
      <c r="I87" s="409"/>
      <c r="J87" s="225"/>
      <c r="K87" s="225" t="s">
        <v>112</v>
      </c>
      <c r="L87" s="226" t="s">
        <v>113</v>
      </c>
      <c r="M87" s="389" t="s">
        <v>114</v>
      </c>
      <c r="N87" s="390"/>
      <c r="O87" s="390"/>
      <c r="P87" s="390"/>
      <c r="Q87" s="390"/>
      <c r="R87" s="390"/>
      <c r="S87" s="390"/>
      <c r="T87" s="390"/>
      <c r="U87" s="390"/>
      <c r="V87" s="390"/>
      <c r="W87" s="390"/>
      <c r="X87" s="390"/>
      <c r="Y87" s="390"/>
      <c r="Z87" s="390"/>
      <c r="AA87" s="390"/>
      <c r="AB87" s="390"/>
      <c r="AC87" s="390"/>
      <c r="AD87" s="391"/>
    </row>
    <row r="88" spans="2:42" s="41" customFormat="1" ht="28.5" customHeight="1" x14ac:dyDescent="0.25">
      <c r="B88" s="365" t="s">
        <v>100</v>
      </c>
      <c r="C88" s="375" t="s">
        <v>99</v>
      </c>
      <c r="D88" s="376"/>
      <c r="E88" s="376"/>
      <c r="F88" s="376"/>
      <c r="G88" s="376"/>
      <c r="H88" s="376"/>
      <c r="I88" s="377"/>
      <c r="J88" s="227"/>
      <c r="K88" s="228">
        <v>54000</v>
      </c>
      <c r="L88" s="229">
        <f>R83</f>
        <v>0</v>
      </c>
      <c r="M88" s="378" t="s">
        <v>167</v>
      </c>
      <c r="N88" s="379"/>
      <c r="O88" s="379"/>
      <c r="P88" s="379"/>
      <c r="Q88" s="379"/>
      <c r="R88" s="379"/>
      <c r="S88" s="379"/>
      <c r="T88" s="379"/>
      <c r="U88" s="379"/>
      <c r="V88" s="379"/>
      <c r="W88" s="379"/>
      <c r="X88" s="379"/>
      <c r="Y88" s="379"/>
      <c r="Z88" s="379"/>
      <c r="AA88" s="379"/>
      <c r="AB88" s="379"/>
      <c r="AC88" s="379"/>
      <c r="AD88" s="380"/>
    </row>
    <row r="89" spans="2:42" s="41" customFormat="1" ht="28.5" customHeight="1" x14ac:dyDescent="0.25">
      <c r="B89" s="365"/>
      <c r="C89" s="369" t="s">
        <v>0</v>
      </c>
      <c r="D89" s="370"/>
      <c r="E89" s="370"/>
      <c r="F89" s="370"/>
      <c r="G89" s="370"/>
      <c r="H89" s="370"/>
      <c r="I89" s="371"/>
      <c r="J89" s="227"/>
      <c r="K89" s="228">
        <v>50501</v>
      </c>
      <c r="L89" s="231">
        <f>ROUND(S83,2)</f>
        <v>0</v>
      </c>
      <c r="M89" s="378" t="s">
        <v>167</v>
      </c>
      <c r="N89" s="379"/>
      <c r="O89" s="379"/>
      <c r="P89" s="379"/>
      <c r="Q89" s="379"/>
      <c r="R89" s="379"/>
      <c r="S89" s="379"/>
      <c r="T89" s="379"/>
      <c r="U89" s="379"/>
      <c r="V89" s="379"/>
      <c r="W89" s="379"/>
      <c r="X89" s="379"/>
      <c r="Y89" s="379"/>
      <c r="Z89" s="379"/>
      <c r="AA89" s="379"/>
      <c r="AB89" s="379"/>
      <c r="AC89" s="379"/>
      <c r="AD89" s="380"/>
    </row>
    <row r="90" spans="2:42" s="41" customFormat="1" ht="28.5" customHeight="1" x14ac:dyDescent="0.25">
      <c r="B90" s="365"/>
      <c r="C90" s="369" t="s">
        <v>8</v>
      </c>
      <c r="D90" s="370"/>
      <c r="E90" s="370"/>
      <c r="F90" s="370"/>
      <c r="G90" s="370"/>
      <c r="H90" s="370"/>
      <c r="I90" s="371"/>
      <c r="J90" s="227"/>
      <c r="K90" s="228">
        <v>52601</v>
      </c>
      <c r="L90" s="231">
        <f>ROUND(T83,2)</f>
        <v>0</v>
      </c>
      <c r="M90" s="378" t="s">
        <v>167</v>
      </c>
      <c r="N90" s="379"/>
      <c r="O90" s="379"/>
      <c r="P90" s="379"/>
      <c r="Q90" s="379"/>
      <c r="R90" s="379"/>
      <c r="S90" s="379"/>
      <c r="T90" s="379"/>
      <c r="U90" s="379"/>
      <c r="V90" s="379"/>
      <c r="W90" s="379"/>
      <c r="X90" s="379"/>
      <c r="Y90" s="379"/>
      <c r="Z90" s="379"/>
      <c r="AA90" s="379"/>
      <c r="AB90" s="379"/>
      <c r="AC90" s="379"/>
      <c r="AD90" s="380"/>
    </row>
    <row r="91" spans="2:42" s="41" customFormat="1" ht="28.5" customHeight="1" x14ac:dyDescent="0.25">
      <c r="B91" s="365"/>
      <c r="C91" s="369" t="s">
        <v>5</v>
      </c>
      <c r="D91" s="370"/>
      <c r="E91" s="370"/>
      <c r="F91" s="370"/>
      <c r="G91" s="370"/>
      <c r="H91" s="370"/>
      <c r="I91" s="371"/>
      <c r="J91" s="227"/>
      <c r="K91" s="228">
        <v>52602</v>
      </c>
      <c r="L91" s="229">
        <f>U83</f>
        <v>0</v>
      </c>
      <c r="M91" s="378" t="s">
        <v>167</v>
      </c>
      <c r="N91" s="379"/>
      <c r="O91" s="379"/>
      <c r="P91" s="379"/>
      <c r="Q91" s="379"/>
      <c r="R91" s="379"/>
      <c r="S91" s="379"/>
      <c r="T91" s="379"/>
      <c r="U91" s="379"/>
      <c r="V91" s="379"/>
      <c r="W91" s="379"/>
      <c r="X91" s="379"/>
      <c r="Y91" s="379"/>
      <c r="Z91" s="379"/>
      <c r="AA91" s="379"/>
      <c r="AB91" s="379"/>
      <c r="AC91" s="379"/>
      <c r="AD91" s="380"/>
    </row>
    <row r="92" spans="2:42" s="41" customFormat="1" ht="28.5" customHeight="1" x14ac:dyDescent="0.25">
      <c r="B92" s="365"/>
      <c r="C92" s="372" t="s">
        <v>27</v>
      </c>
      <c r="D92" s="373"/>
      <c r="E92" s="373"/>
      <c r="F92" s="373"/>
      <c r="G92" s="373"/>
      <c r="H92" s="373"/>
      <c r="I92" s="374"/>
      <c r="J92" s="227"/>
      <c r="K92" s="228">
        <v>51212</v>
      </c>
      <c r="L92" s="229">
        <f>V83</f>
        <v>0</v>
      </c>
      <c r="M92" s="378" t="s">
        <v>167</v>
      </c>
      <c r="N92" s="379"/>
      <c r="O92" s="379"/>
      <c r="P92" s="379"/>
      <c r="Q92" s="379"/>
      <c r="R92" s="379"/>
      <c r="S92" s="379"/>
      <c r="T92" s="379"/>
      <c r="U92" s="379"/>
      <c r="V92" s="379"/>
      <c r="W92" s="379"/>
      <c r="X92" s="379"/>
      <c r="Y92" s="379"/>
      <c r="Z92" s="379"/>
      <c r="AA92" s="379"/>
      <c r="AB92" s="379"/>
      <c r="AC92" s="379"/>
      <c r="AD92" s="380"/>
    </row>
    <row r="93" spans="2:42" s="41" customFormat="1" ht="28.5" customHeight="1" x14ac:dyDescent="0.25">
      <c r="B93" s="365" t="s">
        <v>101</v>
      </c>
      <c r="C93" s="369" t="s">
        <v>22</v>
      </c>
      <c r="D93" s="370"/>
      <c r="E93" s="370"/>
      <c r="F93" s="370"/>
      <c r="G93" s="370"/>
      <c r="H93" s="370"/>
      <c r="I93" s="371"/>
      <c r="J93" s="227"/>
      <c r="K93" s="228">
        <v>51010</v>
      </c>
      <c r="L93" s="229">
        <f>W83</f>
        <v>0</v>
      </c>
      <c r="M93" s="392" t="s">
        <v>165</v>
      </c>
      <c r="N93" s="393"/>
      <c r="O93" s="393"/>
      <c r="P93" s="393"/>
      <c r="Q93" s="393"/>
      <c r="R93" s="393"/>
      <c r="S93" s="393"/>
      <c r="T93" s="393"/>
      <c r="U93" s="393"/>
      <c r="V93" s="393"/>
      <c r="W93" s="393"/>
      <c r="X93" s="393"/>
      <c r="Y93" s="393"/>
      <c r="Z93" s="393"/>
      <c r="AA93" s="393"/>
      <c r="AB93" s="393"/>
      <c r="AC93" s="393"/>
      <c r="AD93" s="394"/>
      <c r="AE93" s="232"/>
      <c r="AF93" s="232"/>
      <c r="AG93" s="232"/>
      <c r="AH93" s="232"/>
      <c r="AI93" s="232"/>
      <c r="AJ93" s="232"/>
      <c r="AK93" s="232"/>
      <c r="AL93" s="232"/>
      <c r="AM93" s="232"/>
      <c r="AN93" s="232"/>
      <c r="AO93" s="232"/>
      <c r="AP93" s="232"/>
    </row>
    <row r="94" spans="2:42" s="41" customFormat="1" ht="28.5" customHeight="1" x14ac:dyDescent="0.25">
      <c r="B94" s="365"/>
      <c r="C94" s="369" t="s">
        <v>103</v>
      </c>
      <c r="D94" s="370"/>
      <c r="E94" s="370"/>
      <c r="F94" s="370"/>
      <c r="G94" s="370"/>
      <c r="H94" s="370"/>
      <c r="I94" s="371"/>
      <c r="J94" s="227"/>
      <c r="K94" s="228">
        <v>51610</v>
      </c>
      <c r="L94" s="514">
        <f>IF(X83="XXX","V žádosti uveďte počet dětí/žáků",0)</f>
        <v>0</v>
      </c>
      <c r="M94" s="392"/>
      <c r="N94" s="393"/>
      <c r="O94" s="393"/>
      <c r="P94" s="393"/>
      <c r="Q94" s="393"/>
      <c r="R94" s="393"/>
      <c r="S94" s="393"/>
      <c r="T94" s="393"/>
      <c r="U94" s="393"/>
      <c r="V94" s="393"/>
      <c r="W94" s="393"/>
      <c r="X94" s="393"/>
      <c r="Y94" s="393"/>
      <c r="Z94" s="393"/>
      <c r="AA94" s="393"/>
      <c r="AB94" s="393"/>
      <c r="AC94" s="393"/>
      <c r="AD94" s="394"/>
      <c r="AE94" s="232"/>
      <c r="AF94" s="232"/>
      <c r="AG94" s="232"/>
      <c r="AH94" s="232"/>
      <c r="AI94" s="232"/>
      <c r="AJ94" s="232"/>
      <c r="AK94" s="232"/>
      <c r="AL94" s="232"/>
      <c r="AM94" s="232"/>
      <c r="AN94" s="232"/>
      <c r="AO94" s="232"/>
      <c r="AP94" s="232"/>
    </row>
    <row r="95" spans="2:42" s="41" customFormat="1" ht="28.5" customHeight="1" x14ac:dyDescent="0.25">
      <c r="B95" s="365"/>
      <c r="C95" s="369" t="s">
        <v>104</v>
      </c>
      <c r="D95" s="370"/>
      <c r="E95" s="370"/>
      <c r="F95" s="370"/>
      <c r="G95" s="370"/>
      <c r="H95" s="370"/>
      <c r="I95" s="371"/>
      <c r="J95" s="227"/>
      <c r="K95" s="228">
        <v>51710</v>
      </c>
      <c r="L95" s="514">
        <f>IF(Y83="XXX","V žádosti uveďte počet dětí/žáků",0)</f>
        <v>0</v>
      </c>
      <c r="M95" s="392"/>
      <c r="N95" s="393"/>
      <c r="O95" s="393"/>
      <c r="P95" s="393"/>
      <c r="Q95" s="393"/>
      <c r="R95" s="393"/>
      <c r="S95" s="393"/>
      <c r="T95" s="393"/>
      <c r="U95" s="393"/>
      <c r="V95" s="393"/>
      <c r="W95" s="393"/>
      <c r="X95" s="393"/>
      <c r="Y95" s="393"/>
      <c r="Z95" s="393"/>
      <c r="AA95" s="393"/>
      <c r="AB95" s="393"/>
      <c r="AC95" s="393"/>
      <c r="AD95" s="394"/>
      <c r="AE95" s="232"/>
      <c r="AF95" s="232"/>
      <c r="AG95" s="232"/>
      <c r="AH95" s="232"/>
      <c r="AI95" s="232"/>
      <c r="AJ95" s="232"/>
      <c r="AK95" s="232"/>
      <c r="AL95" s="232"/>
      <c r="AM95" s="232"/>
      <c r="AN95" s="232"/>
      <c r="AO95" s="232"/>
      <c r="AP95" s="232"/>
    </row>
    <row r="96" spans="2:42" s="41" customFormat="1" ht="28.5" customHeight="1" x14ac:dyDescent="0.25">
      <c r="B96" s="365"/>
      <c r="C96" s="369" t="s">
        <v>105</v>
      </c>
      <c r="D96" s="370"/>
      <c r="E96" s="370"/>
      <c r="F96" s="370"/>
      <c r="G96" s="370"/>
      <c r="H96" s="370"/>
      <c r="I96" s="371"/>
      <c r="J96" s="227"/>
      <c r="K96" s="228">
        <v>51510</v>
      </c>
      <c r="L96" s="514">
        <f>IF(Z83="XXX","V žádosti uveďte počet dětí/žáků",0)</f>
        <v>0</v>
      </c>
      <c r="M96" s="392"/>
      <c r="N96" s="393"/>
      <c r="O96" s="393"/>
      <c r="P96" s="393"/>
      <c r="Q96" s="393"/>
      <c r="R96" s="393"/>
      <c r="S96" s="393"/>
      <c r="T96" s="393"/>
      <c r="U96" s="393"/>
      <c r="V96" s="393"/>
      <c r="W96" s="393"/>
      <c r="X96" s="393"/>
      <c r="Y96" s="393"/>
      <c r="Z96" s="393"/>
      <c r="AA96" s="393"/>
      <c r="AB96" s="393"/>
      <c r="AC96" s="393"/>
      <c r="AD96" s="394"/>
      <c r="AE96" s="232"/>
      <c r="AF96" s="232"/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</row>
    <row r="97" spans="2:42" s="41" customFormat="1" ht="28.5" customHeight="1" x14ac:dyDescent="0.25">
      <c r="B97" s="365"/>
      <c r="C97" s="369" t="s">
        <v>26</v>
      </c>
      <c r="D97" s="370"/>
      <c r="E97" s="370"/>
      <c r="F97" s="370"/>
      <c r="G97" s="370"/>
      <c r="H97" s="370"/>
      <c r="I97" s="371"/>
      <c r="J97" s="227"/>
      <c r="K97" s="228">
        <v>52510</v>
      </c>
      <c r="L97" s="229">
        <f>L98</f>
        <v>0</v>
      </c>
      <c r="M97" s="404" t="s">
        <v>166</v>
      </c>
      <c r="N97" s="405"/>
      <c r="O97" s="405"/>
      <c r="P97" s="405"/>
      <c r="Q97" s="405"/>
      <c r="R97" s="405"/>
      <c r="S97" s="405"/>
      <c r="T97" s="405"/>
      <c r="U97" s="405"/>
      <c r="V97" s="405"/>
      <c r="W97" s="405"/>
      <c r="X97" s="405"/>
      <c r="Y97" s="405"/>
      <c r="Z97" s="405"/>
      <c r="AA97" s="405"/>
      <c r="AB97" s="405"/>
      <c r="AC97" s="405"/>
      <c r="AD97" s="406"/>
    </row>
    <row r="98" spans="2:42" s="41" customFormat="1" ht="28.5" customHeight="1" thickBot="1" x14ac:dyDescent="0.3">
      <c r="B98" s="233" t="s">
        <v>102</v>
      </c>
      <c r="C98" s="366" t="s">
        <v>21</v>
      </c>
      <c r="D98" s="367"/>
      <c r="E98" s="367"/>
      <c r="F98" s="367"/>
      <c r="G98" s="367"/>
      <c r="H98" s="367"/>
      <c r="I98" s="368"/>
      <c r="J98" s="234"/>
      <c r="K98" s="235">
        <v>60000</v>
      </c>
      <c r="L98" s="236">
        <f>FLOOR(AB83,1)</f>
        <v>0</v>
      </c>
      <c r="M98" s="401" t="s">
        <v>166</v>
      </c>
      <c r="N98" s="402"/>
      <c r="O98" s="402"/>
      <c r="P98" s="402"/>
      <c r="Q98" s="402"/>
      <c r="R98" s="402"/>
      <c r="S98" s="402"/>
      <c r="T98" s="402"/>
      <c r="U98" s="402"/>
      <c r="V98" s="402"/>
      <c r="W98" s="402"/>
      <c r="X98" s="402"/>
      <c r="Y98" s="402"/>
      <c r="Z98" s="402"/>
      <c r="AA98" s="402"/>
      <c r="AB98" s="402"/>
      <c r="AC98" s="402"/>
      <c r="AD98" s="403"/>
    </row>
    <row r="99" spans="2:42" s="41" customFormat="1" ht="15" thickBot="1" x14ac:dyDescent="0.25">
      <c r="B99" s="216"/>
      <c r="C99" s="237"/>
      <c r="D99" s="217"/>
      <c r="E99" s="218"/>
      <c r="F99" s="218"/>
      <c r="G99" s="217"/>
      <c r="H99" s="217"/>
      <c r="I99" s="217"/>
      <c r="J99" s="219"/>
      <c r="K99" s="219"/>
      <c r="L99" s="219"/>
      <c r="M99" s="219"/>
      <c r="N99" s="217"/>
      <c r="O99" s="217"/>
      <c r="P99" s="220"/>
      <c r="Q99" s="217"/>
      <c r="R99" s="217"/>
      <c r="S99" s="217"/>
      <c r="T99" s="217"/>
      <c r="U99" s="217"/>
      <c r="V99" s="217"/>
      <c r="W99" s="217"/>
      <c r="X99" s="217"/>
      <c r="Y99" s="217"/>
      <c r="Z99" s="217"/>
      <c r="AA99" s="217"/>
      <c r="AB99" s="217"/>
      <c r="AC99" s="217"/>
      <c r="AD99" s="221"/>
      <c r="AF99" s="238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</row>
    <row r="100" spans="2:42" s="41" customFormat="1" ht="15" customHeight="1" x14ac:dyDescent="0.25">
      <c r="B100" s="395" t="s">
        <v>164</v>
      </c>
      <c r="C100" s="396"/>
      <c r="D100" s="396"/>
      <c r="E100" s="396"/>
      <c r="F100" s="396"/>
      <c r="G100" s="396"/>
      <c r="H100" s="396"/>
      <c r="I100" s="397"/>
      <c r="J100" s="239"/>
      <c r="K100" s="240" t="s">
        <v>82</v>
      </c>
      <c r="L100" s="240" t="s">
        <v>83</v>
      </c>
      <c r="M100" s="241" t="s">
        <v>84</v>
      </c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21"/>
    </row>
    <row r="101" spans="2:42" s="41" customFormat="1" ht="15.75" customHeight="1" thickBot="1" x14ac:dyDescent="0.3">
      <c r="B101" s="398"/>
      <c r="C101" s="399"/>
      <c r="D101" s="399"/>
      <c r="E101" s="399"/>
      <c r="F101" s="399"/>
      <c r="G101" s="399"/>
      <c r="H101" s="399"/>
      <c r="I101" s="400"/>
      <c r="J101" s="242"/>
      <c r="K101" s="235">
        <f>IF((P82+P38)=0,0,ROUND(P38*100/(P82+P38),2))</f>
        <v>0</v>
      </c>
      <c r="L101" s="235">
        <f>IF((P82+P38)=0,0,ROUND((P82-E86)*100/(P82+P38),2))</f>
        <v>0</v>
      </c>
      <c r="M101" s="243">
        <f>IF((P82+P38)=0,0,ROUND(E86*100/(P82+P38),2))</f>
        <v>0</v>
      </c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21"/>
    </row>
    <row r="102" spans="2:42" s="41" customFormat="1" x14ac:dyDescent="0.25">
      <c r="B102" s="216"/>
      <c r="C102" s="217"/>
      <c r="D102" s="217"/>
      <c r="E102" s="217"/>
      <c r="F102" s="217"/>
      <c r="G102" s="217"/>
      <c r="H102" s="217"/>
      <c r="I102" s="219"/>
      <c r="J102" s="219"/>
      <c r="K102" s="217"/>
      <c r="L102" s="217"/>
      <c r="M102" s="217"/>
      <c r="N102" s="217"/>
      <c r="O102" s="217"/>
      <c r="P102" s="220"/>
      <c r="Q102" s="217"/>
      <c r="R102" s="217"/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21"/>
    </row>
    <row r="103" spans="2:42" x14ac:dyDescent="0.25">
      <c r="B103" s="244"/>
      <c r="C103" s="245"/>
      <c r="D103" s="246"/>
      <c r="E103" s="246"/>
      <c r="F103" s="246"/>
      <c r="G103" s="246"/>
      <c r="H103" s="246"/>
      <c r="I103" s="246"/>
      <c r="J103" s="246"/>
      <c r="K103" s="246"/>
      <c r="L103" s="246"/>
      <c r="M103" s="246"/>
      <c r="N103" s="246"/>
      <c r="O103" s="246"/>
      <c r="P103" s="247"/>
      <c r="Q103" s="246"/>
      <c r="R103" s="246"/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8"/>
    </row>
    <row r="104" spans="2:42" s="119" customFormat="1" x14ac:dyDescent="0.25">
      <c r="B104" s="249" t="s">
        <v>30</v>
      </c>
      <c r="C104" s="246"/>
      <c r="D104" s="246"/>
      <c r="E104" s="246"/>
      <c r="F104" s="246"/>
      <c r="G104" s="246"/>
      <c r="H104" s="246"/>
      <c r="I104" s="247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8"/>
    </row>
    <row r="105" spans="2:42" s="119" customFormat="1" ht="54" customHeight="1" x14ac:dyDescent="0.25">
      <c r="B105" s="216">
        <v>51610</v>
      </c>
      <c r="C105" s="413" t="s">
        <v>169</v>
      </c>
      <c r="D105" s="413"/>
      <c r="E105" s="413"/>
      <c r="F105" s="413"/>
      <c r="G105" s="413"/>
      <c r="H105" s="413"/>
      <c r="I105" s="413"/>
      <c r="J105" s="413"/>
      <c r="K105" s="413"/>
      <c r="L105" s="413"/>
      <c r="M105" s="413"/>
      <c r="N105" s="413"/>
      <c r="O105" s="413"/>
      <c r="P105" s="413"/>
      <c r="Q105" s="413"/>
      <c r="R105" s="413"/>
      <c r="S105" s="413"/>
      <c r="T105" s="413"/>
      <c r="U105" s="413"/>
      <c r="V105" s="413"/>
      <c r="W105" s="413"/>
      <c r="X105" s="413"/>
      <c r="Y105" s="413"/>
      <c r="Z105" s="413"/>
      <c r="AA105" s="413"/>
      <c r="AB105" s="413"/>
      <c r="AC105" s="413"/>
      <c r="AD105" s="414"/>
    </row>
    <row r="106" spans="2:42" s="119" customFormat="1" ht="102.75" customHeight="1" x14ac:dyDescent="0.25">
      <c r="B106" s="216">
        <v>51710</v>
      </c>
      <c r="C106" s="413" t="s">
        <v>168</v>
      </c>
      <c r="D106" s="413"/>
      <c r="E106" s="413"/>
      <c r="F106" s="413"/>
      <c r="G106" s="413"/>
      <c r="H106" s="413"/>
      <c r="I106" s="413"/>
      <c r="J106" s="413"/>
      <c r="K106" s="413"/>
      <c r="L106" s="413"/>
      <c r="M106" s="413"/>
      <c r="N106" s="413"/>
      <c r="O106" s="413"/>
      <c r="P106" s="413"/>
      <c r="Q106" s="413"/>
      <c r="R106" s="413"/>
      <c r="S106" s="413"/>
      <c r="T106" s="413"/>
      <c r="U106" s="413"/>
      <c r="V106" s="413"/>
      <c r="W106" s="413"/>
      <c r="X106" s="413"/>
      <c r="Y106" s="413"/>
      <c r="Z106" s="413"/>
      <c r="AA106" s="413"/>
      <c r="AB106" s="413"/>
      <c r="AC106" s="413"/>
      <c r="AD106" s="414"/>
    </row>
    <row r="107" spans="2:42" s="119" customFormat="1" ht="27.75" customHeight="1" x14ac:dyDescent="0.25">
      <c r="B107" s="216">
        <v>51510</v>
      </c>
      <c r="C107" s="413" t="s">
        <v>143</v>
      </c>
      <c r="D107" s="413"/>
      <c r="E107" s="413"/>
      <c r="F107" s="413"/>
      <c r="G107" s="413"/>
      <c r="H107" s="413"/>
      <c r="I107" s="413"/>
      <c r="J107" s="413"/>
      <c r="K107" s="413"/>
      <c r="L107" s="413"/>
      <c r="M107" s="413"/>
      <c r="N107" s="413"/>
      <c r="O107" s="413"/>
      <c r="P107" s="413"/>
      <c r="Q107" s="413"/>
      <c r="R107" s="413"/>
      <c r="S107" s="413"/>
      <c r="T107" s="413"/>
      <c r="U107" s="413"/>
      <c r="V107" s="413"/>
      <c r="W107" s="413"/>
      <c r="X107" s="413"/>
      <c r="Y107" s="413"/>
      <c r="Z107" s="413"/>
      <c r="AA107" s="413"/>
      <c r="AB107" s="413"/>
      <c r="AC107" s="413"/>
      <c r="AD107" s="414"/>
    </row>
    <row r="108" spans="2:42" s="119" customFormat="1" ht="15" thickBot="1" x14ac:dyDescent="0.3">
      <c r="B108" s="250" t="s">
        <v>106</v>
      </c>
      <c r="C108" s="251"/>
      <c r="D108" s="251"/>
      <c r="E108" s="251"/>
      <c r="F108" s="251"/>
      <c r="G108" s="251"/>
      <c r="H108" s="251"/>
      <c r="I108" s="252"/>
      <c r="J108" s="251"/>
      <c r="K108" s="251"/>
      <c r="L108" s="251"/>
      <c r="M108" s="251"/>
      <c r="N108" s="251"/>
      <c r="O108" s="251"/>
      <c r="P108" s="251"/>
      <c r="Q108" s="251"/>
      <c r="R108" s="251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3"/>
    </row>
  </sheetData>
  <sheetProtection password="C7A0" sheet="1" objects="1" scenarios="1"/>
  <mergeCells count="120">
    <mergeCell ref="K33:M33"/>
    <mergeCell ref="K31:M31"/>
    <mergeCell ref="K29:M29"/>
    <mergeCell ref="K27:M27"/>
    <mergeCell ref="K63:M63"/>
    <mergeCell ref="K61:M61"/>
    <mergeCell ref="K59:M59"/>
    <mergeCell ref="C107:AD107"/>
    <mergeCell ref="B93:B97"/>
    <mergeCell ref="B88:B92"/>
    <mergeCell ref="C98:I98"/>
    <mergeCell ref="C97:I97"/>
    <mergeCell ref="C96:I96"/>
    <mergeCell ref="C95:I95"/>
    <mergeCell ref="C94:I94"/>
    <mergeCell ref="C93:I93"/>
    <mergeCell ref="C92:I92"/>
    <mergeCell ref="C91:I91"/>
    <mergeCell ref="C90:I90"/>
    <mergeCell ref="C89:I89"/>
    <mergeCell ref="C88:I88"/>
    <mergeCell ref="M89:AD89"/>
    <mergeCell ref="M88:AD88"/>
    <mergeCell ref="M93:AD96"/>
    <mergeCell ref="B100:I101"/>
    <mergeCell ref="M98:AD98"/>
    <mergeCell ref="M97:AD97"/>
    <mergeCell ref="M92:AD92"/>
    <mergeCell ref="M91:AD91"/>
    <mergeCell ref="M90:AD90"/>
    <mergeCell ref="K55:M55"/>
    <mergeCell ref="K53:M53"/>
    <mergeCell ref="K51:M51"/>
    <mergeCell ref="K49:M49"/>
    <mergeCell ref="B38:N38"/>
    <mergeCell ref="K25:M25"/>
    <mergeCell ref="C3:G3"/>
    <mergeCell ref="C105:AD105"/>
    <mergeCell ref="C106:AD106"/>
    <mergeCell ref="K81:M81"/>
    <mergeCell ref="K79:M79"/>
    <mergeCell ref="K77:M77"/>
    <mergeCell ref="K75:M75"/>
    <mergeCell ref="K73:M73"/>
    <mergeCell ref="B9:N9"/>
    <mergeCell ref="B10:N10"/>
    <mergeCell ref="M87:AD87"/>
    <mergeCell ref="B82:N82"/>
    <mergeCell ref="C87:I87"/>
    <mergeCell ref="K23:M23"/>
    <mergeCell ref="K21:M21"/>
    <mergeCell ref="K19:M19"/>
    <mergeCell ref="K17:M17"/>
    <mergeCell ref="K35:M35"/>
    <mergeCell ref="AA2:AA5"/>
    <mergeCell ref="Z2:Z5"/>
    <mergeCell ref="Y2:Y5"/>
    <mergeCell ref="X2:X5"/>
    <mergeCell ref="W2:W5"/>
    <mergeCell ref="V2:V5"/>
    <mergeCell ref="U2:U5"/>
    <mergeCell ref="P2:P8"/>
    <mergeCell ref="K11:M11"/>
    <mergeCell ref="C79:G79"/>
    <mergeCell ref="C81:G81"/>
    <mergeCell ref="C67:G67"/>
    <mergeCell ref="C69:G69"/>
    <mergeCell ref="C71:G71"/>
    <mergeCell ref="C73:G73"/>
    <mergeCell ref="C75:G75"/>
    <mergeCell ref="C77:G77"/>
    <mergeCell ref="C65:G65"/>
    <mergeCell ref="C61:G61"/>
    <mergeCell ref="C63:G63"/>
    <mergeCell ref="K47:M47"/>
    <mergeCell ref="C59:G59"/>
    <mergeCell ref="K71:M71"/>
    <mergeCell ref="K69:M69"/>
    <mergeCell ref="K67:M67"/>
    <mergeCell ref="K65:M65"/>
    <mergeCell ref="B1:D1"/>
    <mergeCell ref="C43:G43"/>
    <mergeCell ref="C45:G45"/>
    <mergeCell ref="C47:G47"/>
    <mergeCell ref="C49:G49"/>
    <mergeCell ref="C51:G51"/>
    <mergeCell ref="C53:G53"/>
    <mergeCell ref="C55:G55"/>
    <mergeCell ref="C57:G57"/>
    <mergeCell ref="C11:G11"/>
    <mergeCell ref="K57:M57"/>
    <mergeCell ref="K45:M45"/>
    <mergeCell ref="K43:M43"/>
    <mergeCell ref="K41:M41"/>
    <mergeCell ref="K39:M39"/>
    <mergeCell ref="K37:M37"/>
    <mergeCell ref="AD2:AD8"/>
    <mergeCell ref="C39:G39"/>
    <mergeCell ref="C41:G41"/>
    <mergeCell ref="C31:G31"/>
    <mergeCell ref="C29:G29"/>
    <mergeCell ref="C27:G27"/>
    <mergeCell ref="C25:G25"/>
    <mergeCell ref="N2:N8"/>
    <mergeCell ref="T2:T5"/>
    <mergeCell ref="S2:S5"/>
    <mergeCell ref="R2:R5"/>
    <mergeCell ref="C13:G13"/>
    <mergeCell ref="C33:G33"/>
    <mergeCell ref="C37:G37"/>
    <mergeCell ref="C35:G35"/>
    <mergeCell ref="C23:G23"/>
    <mergeCell ref="C21:G21"/>
    <mergeCell ref="C19:G19"/>
    <mergeCell ref="C17:G17"/>
    <mergeCell ref="C15:G15"/>
    <mergeCell ref="K15:M15"/>
    <mergeCell ref="K13:M13"/>
    <mergeCell ref="K2:M8"/>
    <mergeCell ref="AB2:AB5"/>
  </mergeCells>
  <conditionalFormatting sqref="W21:W22">
    <cfRule type="cellIs" dxfId="632" priority="218" operator="notEqual">
      <formula>0</formula>
    </cfRule>
  </conditionalFormatting>
  <conditionalFormatting sqref="Z23:Z24">
    <cfRule type="cellIs" dxfId="631" priority="217" operator="notEqual">
      <formula>0</formula>
    </cfRule>
  </conditionalFormatting>
  <conditionalFormatting sqref="Y25:Y26">
    <cfRule type="cellIs" dxfId="630" priority="216" operator="notEqual">
      <formula>0</formula>
    </cfRule>
  </conditionalFormatting>
  <conditionalFormatting sqref="Z35:Z36">
    <cfRule type="cellIs" dxfId="629" priority="215" operator="notEqual">
      <formula>0</formula>
    </cfRule>
  </conditionalFormatting>
  <conditionalFormatting sqref="W27:W28 W31:W34">
    <cfRule type="cellIs" dxfId="628" priority="214" operator="notEqual">
      <formula>0</formula>
    </cfRule>
  </conditionalFormatting>
  <conditionalFormatting sqref="Y57:Y58">
    <cfRule type="cellIs" dxfId="627" priority="213" operator="notEqual">
      <formula>0</formula>
    </cfRule>
  </conditionalFormatting>
  <conditionalFormatting sqref="W59:W60">
    <cfRule type="cellIs" dxfId="626" priority="212" operator="notEqual">
      <formula>0</formula>
    </cfRule>
  </conditionalFormatting>
  <conditionalFormatting sqref="R19:R20">
    <cfRule type="cellIs" dxfId="625" priority="211" operator="notEqual">
      <formula>0</formula>
    </cfRule>
  </conditionalFormatting>
  <conditionalFormatting sqref="T19:U20">
    <cfRule type="cellIs" dxfId="624" priority="210" operator="notEqual">
      <formula>0</formula>
    </cfRule>
  </conditionalFormatting>
  <conditionalFormatting sqref="T23:T26">
    <cfRule type="cellIs" dxfId="623" priority="209" operator="notEqual">
      <formula>0</formula>
    </cfRule>
  </conditionalFormatting>
  <conditionalFormatting sqref="U25:U26">
    <cfRule type="cellIs" dxfId="622" priority="208" operator="notEqual">
      <formula>0</formula>
    </cfRule>
  </conditionalFormatting>
  <conditionalFormatting sqref="U23:U24">
    <cfRule type="cellIs" dxfId="621" priority="207" operator="notEqual">
      <formula>0</formula>
    </cfRule>
  </conditionalFormatting>
  <conditionalFormatting sqref="T35:U36">
    <cfRule type="cellIs" dxfId="620" priority="206" operator="notEqual">
      <formula>0</formula>
    </cfRule>
  </conditionalFormatting>
  <conditionalFormatting sqref="T57:U58">
    <cfRule type="cellIs" dxfId="619" priority="205" operator="notEqual">
      <formula>0</formula>
    </cfRule>
  </conditionalFormatting>
  <conditionalFormatting sqref="S61:S64">
    <cfRule type="cellIs" dxfId="618" priority="204" operator="notEqual">
      <formula>0</formula>
    </cfRule>
  </conditionalFormatting>
  <conditionalFormatting sqref="S65:S66">
    <cfRule type="cellIs" dxfId="617" priority="203" operator="notEqual">
      <formula>0</formula>
    </cfRule>
  </conditionalFormatting>
  <conditionalFormatting sqref="V37">
    <cfRule type="cellIs" dxfId="616" priority="202" operator="notEqual">
      <formula>0</formula>
    </cfRule>
  </conditionalFormatting>
  <conditionalFormatting sqref="V21:V22">
    <cfRule type="cellIs" dxfId="615" priority="201" operator="notEqual">
      <formula>0</formula>
    </cfRule>
  </conditionalFormatting>
  <conditionalFormatting sqref="V27:V34">
    <cfRule type="cellIs" dxfId="614" priority="200" operator="notEqual">
      <formula>0</formula>
    </cfRule>
  </conditionalFormatting>
  <conditionalFormatting sqref="V59:V60">
    <cfRule type="cellIs" dxfId="613" priority="199" operator="notEqual">
      <formula>0</formula>
    </cfRule>
  </conditionalFormatting>
  <conditionalFormatting sqref="AB29:AB30">
    <cfRule type="cellIs" dxfId="612" priority="197" operator="notEqual">
      <formula>0</formula>
    </cfRule>
  </conditionalFormatting>
  <conditionalFormatting sqref="AB37">
    <cfRule type="cellIs" dxfId="611" priority="198" operator="notEqual">
      <formula>0</formula>
    </cfRule>
  </conditionalFormatting>
  <conditionalFormatting sqref="AA73:AA81">
    <cfRule type="cellIs" dxfId="610" priority="196" operator="notEqual">
      <formula>0</formula>
    </cfRule>
  </conditionalFormatting>
  <conditionalFormatting sqref="S67:S81">
    <cfRule type="cellIs" dxfId="609" priority="195" operator="notEqual">
      <formula>0</formula>
    </cfRule>
  </conditionalFormatting>
  <conditionalFormatting sqref="W13:W20">
    <cfRule type="cellIs" dxfId="608" priority="194" operator="notEqual">
      <formula>0</formula>
    </cfRule>
  </conditionalFormatting>
  <conditionalFormatting sqref="W29:W30">
    <cfRule type="cellIs" dxfId="607" priority="193" operator="notEqual">
      <formula>0</formula>
    </cfRule>
  </conditionalFormatting>
  <conditionalFormatting sqref="W37">
    <cfRule type="cellIs" dxfId="606" priority="192" operator="notEqual">
      <formula>0</formula>
    </cfRule>
  </conditionalFormatting>
  <conditionalFormatting sqref="W39:W46">
    <cfRule type="cellIs" dxfId="605" priority="191" operator="notEqual">
      <formula>0</formula>
    </cfRule>
  </conditionalFormatting>
  <conditionalFormatting sqref="W73:W81">
    <cfRule type="cellIs" dxfId="604" priority="190" operator="notEqual">
      <formula>0</formula>
    </cfRule>
  </conditionalFormatting>
  <conditionalFormatting sqref="X13:Z20">
    <cfRule type="cellIs" dxfId="603" priority="189" operator="notEqual">
      <formula>0</formula>
    </cfRule>
  </conditionalFormatting>
  <conditionalFormatting sqref="AA21:AA28">
    <cfRule type="cellIs" dxfId="602" priority="188" operator="notEqual">
      <formula>0</formula>
    </cfRule>
  </conditionalFormatting>
  <conditionalFormatting sqref="AA31:AA36">
    <cfRule type="cellIs" dxfId="601" priority="187" operator="notEqual">
      <formula>0</formula>
    </cfRule>
  </conditionalFormatting>
  <conditionalFormatting sqref="AA47:AA72">
    <cfRule type="cellIs" dxfId="600" priority="186" operator="notEqual">
      <formula>0</formula>
    </cfRule>
  </conditionalFormatting>
  <conditionalFormatting sqref="AB21:AB28">
    <cfRule type="cellIs" dxfId="599" priority="185" operator="notEqual">
      <formula>0</formula>
    </cfRule>
  </conditionalFormatting>
  <conditionalFormatting sqref="AB31:AB36">
    <cfRule type="cellIs" dxfId="598" priority="184" operator="notEqual">
      <formula>0</formula>
    </cfRule>
  </conditionalFormatting>
  <conditionalFormatting sqref="AB47:AB72">
    <cfRule type="cellIs" dxfId="597" priority="183" operator="notEqual">
      <formula>0</formula>
    </cfRule>
  </conditionalFormatting>
  <conditionalFormatting sqref="S11:S20">
    <cfRule type="cellIs" dxfId="596" priority="173" operator="notEqual">
      <formula>0</formula>
    </cfRule>
  </conditionalFormatting>
  <conditionalFormatting sqref="R21:R36">
    <cfRule type="cellIs" dxfId="595" priority="172" operator="notEqual">
      <formula>0</formula>
    </cfRule>
  </conditionalFormatting>
  <conditionalFormatting sqref="T29:T30">
    <cfRule type="cellIs" dxfId="594" priority="171" operator="notEqual">
      <formula>0</formula>
    </cfRule>
  </conditionalFormatting>
  <conditionalFormatting sqref="U37">
    <cfRule type="cellIs" dxfId="593" priority="170" operator="notEqual">
      <formula>0</formula>
    </cfRule>
  </conditionalFormatting>
  <conditionalFormatting sqref="U81">
    <cfRule type="cellIs" dxfId="592" priority="169" operator="notEqual">
      <formula>0</formula>
    </cfRule>
  </conditionalFormatting>
  <conditionalFormatting sqref="V73:V80">
    <cfRule type="cellIs" dxfId="591" priority="168" operator="notEqual">
      <formula>0</formula>
    </cfRule>
  </conditionalFormatting>
  <conditionalFormatting sqref="N11:N12 K11:L12">
    <cfRule type="cellIs" dxfId="590" priority="150" operator="lessThan">
      <formula>0</formula>
    </cfRule>
    <cfRule type="cellIs" dxfId="589" priority="151" operator="between">
      <formula>1</formula>
      <formula>11</formula>
    </cfRule>
    <cfRule type="expression" dxfId="588" priority="167">
      <formula>$J$11=FALSE</formula>
    </cfRule>
  </conditionalFormatting>
  <conditionalFormatting sqref="S101 U101 W101 K101:M101">
    <cfRule type="cellIs" dxfId="587" priority="164" operator="greaterThan">
      <formula>0</formula>
    </cfRule>
  </conditionalFormatting>
  <conditionalFormatting sqref="V83">
    <cfRule type="cellIs" dxfId="586" priority="158" operator="notEqual">
      <formula>0</formula>
    </cfRule>
  </conditionalFormatting>
  <conditionalFormatting sqref="R83:U83">
    <cfRule type="cellIs" dxfId="585" priority="157" operator="notEqual">
      <formula>0</formula>
    </cfRule>
  </conditionalFormatting>
  <conditionalFormatting sqref="W83">
    <cfRule type="cellIs" dxfId="584" priority="156" operator="notEqual">
      <formula>0</formula>
    </cfRule>
  </conditionalFormatting>
  <conditionalFormatting sqref="X83:Y83">
    <cfRule type="cellIs" dxfId="583" priority="155" operator="notEqual">
      <formula>0</formula>
    </cfRule>
  </conditionalFormatting>
  <conditionalFormatting sqref="Z83">
    <cfRule type="cellIs" dxfId="582" priority="154" operator="notEqual">
      <formula>0</formula>
    </cfRule>
  </conditionalFormatting>
  <conditionalFormatting sqref="AB83">
    <cfRule type="cellIs" dxfId="581" priority="153" operator="notEqual">
      <formula>0</formula>
    </cfRule>
  </conditionalFormatting>
  <conditionalFormatting sqref="AA83">
    <cfRule type="cellIs" dxfId="580" priority="152" operator="notEqual">
      <formula>0</formula>
    </cfRule>
  </conditionalFormatting>
  <conditionalFormatting sqref="N13:N14 K13:L28">
    <cfRule type="expression" dxfId="579" priority="107">
      <formula>$J$13=FALSE</formula>
    </cfRule>
    <cfRule type="cellIs" dxfId="578" priority="148" operator="lessThan">
      <formula>0</formula>
    </cfRule>
    <cfRule type="cellIs" dxfId="577" priority="149" operator="between">
      <formula>1</formula>
      <formula>11</formula>
    </cfRule>
  </conditionalFormatting>
  <conditionalFormatting sqref="N15:N16">
    <cfRule type="expression" dxfId="576" priority="6">
      <formula>$E$5="Ano"</formula>
    </cfRule>
    <cfRule type="expression" dxfId="575" priority="106">
      <formula>$J$15=FALSE</formula>
    </cfRule>
    <cfRule type="cellIs" dxfId="574" priority="146" operator="lessThan">
      <formula>0</formula>
    </cfRule>
    <cfRule type="cellIs" dxfId="573" priority="147" operator="between">
      <formula>1</formula>
      <formula>11</formula>
    </cfRule>
  </conditionalFormatting>
  <conditionalFormatting sqref="N17:N18">
    <cfRule type="expression" dxfId="572" priority="5">
      <formula>$E$5="Ano"</formula>
    </cfRule>
    <cfRule type="expression" dxfId="571" priority="105">
      <formula>$J$17=FALSE</formula>
    </cfRule>
    <cfRule type="cellIs" dxfId="570" priority="144" operator="lessThan">
      <formula>0</formula>
    </cfRule>
    <cfRule type="cellIs" dxfId="569" priority="145" operator="between">
      <formula>1</formula>
      <formula>11</formula>
    </cfRule>
  </conditionalFormatting>
  <conditionalFormatting sqref="N19:N20">
    <cfRule type="expression" dxfId="568" priority="104">
      <formula>$J$19=FALSE</formula>
    </cfRule>
    <cfRule type="cellIs" dxfId="567" priority="143" operator="lessThan">
      <formula>0</formula>
    </cfRule>
  </conditionalFormatting>
  <conditionalFormatting sqref="N21:N22">
    <cfRule type="expression" dxfId="566" priority="103">
      <formula>$J$21=FALSE</formula>
    </cfRule>
    <cfRule type="cellIs" dxfId="565" priority="142" operator="lessThan">
      <formula>0</formula>
    </cfRule>
  </conditionalFormatting>
  <conditionalFormatting sqref="N23:N24">
    <cfRule type="expression" dxfId="564" priority="102">
      <formula>$J$23=FALSE</formula>
    </cfRule>
    <cfRule type="cellIs" dxfId="563" priority="141" operator="lessThan">
      <formula>0</formula>
    </cfRule>
  </conditionalFormatting>
  <conditionalFormatting sqref="N25:N26">
    <cfRule type="expression" dxfId="562" priority="101">
      <formula>$J$25=FALSE</formula>
    </cfRule>
    <cfRule type="cellIs" dxfId="561" priority="140" operator="lessThan">
      <formula>0</formula>
    </cfRule>
  </conditionalFormatting>
  <conditionalFormatting sqref="N27:N28">
    <cfRule type="expression" dxfId="560" priority="100">
      <formula>$J$27=FALSE</formula>
    </cfRule>
    <cfRule type="cellIs" dxfId="559" priority="139" operator="lessThan">
      <formula>0</formula>
    </cfRule>
  </conditionalFormatting>
  <conditionalFormatting sqref="N29:N30 K29:L32">
    <cfRule type="expression" dxfId="558" priority="99">
      <formula>$J$29=FALSE</formula>
    </cfRule>
    <cfRule type="cellIs" dxfId="557" priority="138" operator="lessThan">
      <formula>0</formula>
    </cfRule>
  </conditionalFormatting>
  <conditionalFormatting sqref="N31:N32">
    <cfRule type="expression" dxfId="556" priority="98">
      <formula>$J$31=FALSE</formula>
    </cfRule>
    <cfRule type="cellIs" dxfId="555" priority="137" operator="lessThan">
      <formula>0</formula>
    </cfRule>
  </conditionalFormatting>
  <conditionalFormatting sqref="N33:N34 K33:L34">
    <cfRule type="expression" dxfId="554" priority="97">
      <formula>$J$33=FALSE</formula>
    </cfRule>
    <cfRule type="cellIs" dxfId="553" priority="136" operator="lessThan">
      <formula>0</formula>
    </cfRule>
  </conditionalFormatting>
  <conditionalFormatting sqref="N35:N36">
    <cfRule type="expression" dxfId="552" priority="96">
      <formula>$J$35=FALSE</formula>
    </cfRule>
    <cfRule type="cellIs" dxfId="551" priority="135" operator="lessThan">
      <formula>0</formula>
    </cfRule>
  </conditionalFormatting>
  <conditionalFormatting sqref="N37 K37:L37">
    <cfRule type="expression" dxfId="550" priority="95">
      <formula>$J$37=FALSE</formula>
    </cfRule>
    <cfRule type="cellIs" dxfId="549" priority="134" operator="lessThan">
      <formula>0</formula>
    </cfRule>
  </conditionalFormatting>
  <conditionalFormatting sqref="N39:N40">
    <cfRule type="expression" dxfId="548" priority="94">
      <formula>$J$39=FALSE</formula>
    </cfRule>
    <cfRule type="cellIs" dxfId="547" priority="132" operator="lessThan">
      <formula>0</formula>
    </cfRule>
    <cfRule type="cellIs" dxfId="546" priority="133" operator="between">
      <formula>1</formula>
      <formula>11</formula>
    </cfRule>
  </conditionalFormatting>
  <conditionalFormatting sqref="N41:N42">
    <cfRule type="expression" dxfId="545" priority="93">
      <formula>$J$41=FALSE</formula>
    </cfRule>
    <cfRule type="cellIs" dxfId="544" priority="130" operator="lessThan">
      <formula>0</formula>
    </cfRule>
    <cfRule type="cellIs" dxfId="543" priority="131" operator="between">
      <formula>1</formula>
      <formula>11</formula>
    </cfRule>
  </conditionalFormatting>
  <conditionalFormatting sqref="N43:N44">
    <cfRule type="expression" dxfId="542" priority="92">
      <formula>$J$43=FALSE</formula>
    </cfRule>
    <cfRule type="cellIs" dxfId="541" priority="128" operator="lessThan">
      <formula>0</formula>
    </cfRule>
    <cfRule type="cellIs" dxfId="540" priority="129" operator="between">
      <formula>1</formula>
      <formula>11</formula>
    </cfRule>
  </conditionalFormatting>
  <conditionalFormatting sqref="N45:N46">
    <cfRule type="expression" dxfId="539" priority="45">
      <formula>$J$45=FALSE</formula>
    </cfRule>
    <cfRule type="cellIs" dxfId="538" priority="126" operator="lessThan">
      <formula>0</formula>
    </cfRule>
    <cfRule type="cellIs" dxfId="537" priority="127" operator="between">
      <formula>1</formula>
      <formula>11</formula>
    </cfRule>
  </conditionalFormatting>
  <conditionalFormatting sqref="N47:N48">
    <cfRule type="expression" dxfId="536" priority="91">
      <formula>$J$47=FALSE</formula>
    </cfRule>
    <cfRule type="cellIs" dxfId="535" priority="125" operator="lessThan">
      <formula>0</formula>
    </cfRule>
  </conditionalFormatting>
  <conditionalFormatting sqref="N49:N50">
    <cfRule type="expression" dxfId="534" priority="90">
      <formula>$J$49=FALSE</formula>
    </cfRule>
    <cfRule type="cellIs" dxfId="533" priority="124" operator="lessThan">
      <formula>0</formula>
    </cfRule>
  </conditionalFormatting>
  <conditionalFormatting sqref="N51:N52">
    <cfRule type="expression" dxfId="532" priority="89">
      <formula>$J$51=FALSE</formula>
    </cfRule>
    <cfRule type="cellIs" dxfId="531" priority="123" operator="lessThan">
      <formula>0</formula>
    </cfRule>
  </conditionalFormatting>
  <conditionalFormatting sqref="N53:N54">
    <cfRule type="expression" dxfId="530" priority="88">
      <formula>$J$53=FALSE</formula>
    </cfRule>
    <cfRule type="cellIs" dxfId="529" priority="122" operator="lessThan">
      <formula>0</formula>
    </cfRule>
  </conditionalFormatting>
  <conditionalFormatting sqref="N55:N56">
    <cfRule type="expression" dxfId="528" priority="87">
      <formula>$J$55=FALSE</formula>
    </cfRule>
    <cfRule type="cellIs" dxfId="527" priority="121" operator="lessThan">
      <formula>0</formula>
    </cfRule>
  </conditionalFormatting>
  <conditionalFormatting sqref="N57:N58">
    <cfRule type="expression" dxfId="526" priority="86">
      <formula>$J$57=FALSE</formula>
    </cfRule>
    <cfRule type="cellIs" dxfId="525" priority="120" operator="lessThan">
      <formula>0</formula>
    </cfRule>
  </conditionalFormatting>
  <conditionalFormatting sqref="N59:N60">
    <cfRule type="expression" dxfId="524" priority="85">
      <formula>$J$59=FALSE</formula>
    </cfRule>
    <cfRule type="cellIs" dxfId="523" priority="119" operator="lessThan">
      <formula>0</formula>
    </cfRule>
  </conditionalFormatting>
  <conditionalFormatting sqref="N61:N62">
    <cfRule type="expression" dxfId="522" priority="84">
      <formula>$J$61=FALSE</formula>
    </cfRule>
    <cfRule type="cellIs" dxfId="521" priority="118" operator="lessThan">
      <formula>0</formula>
    </cfRule>
  </conditionalFormatting>
  <conditionalFormatting sqref="N63:N64 K63:L64">
    <cfRule type="expression" dxfId="520" priority="83">
      <formula>$J$63=FALSE</formula>
    </cfRule>
    <cfRule type="cellIs" dxfId="519" priority="117" operator="lessThan">
      <formula>0</formula>
    </cfRule>
  </conditionalFormatting>
  <conditionalFormatting sqref="N65:N66">
    <cfRule type="expression" dxfId="518" priority="82">
      <formula>$J$65=FALSE</formula>
    </cfRule>
    <cfRule type="cellIs" dxfId="517" priority="116" operator="lessThan">
      <formula>0</formula>
    </cfRule>
  </conditionalFormatting>
  <conditionalFormatting sqref="N67:N68 K67:L68">
    <cfRule type="expression" dxfId="516" priority="81">
      <formula>$J$67=FALSE</formula>
    </cfRule>
    <cfRule type="cellIs" dxfId="515" priority="115" operator="lessThan">
      <formula>0</formula>
    </cfRule>
  </conditionalFormatting>
  <conditionalFormatting sqref="N69:N70 K69:L70">
    <cfRule type="expression" dxfId="514" priority="80">
      <formula>$J$69=FALSE</formula>
    </cfRule>
    <cfRule type="cellIs" dxfId="513" priority="114" operator="lessThan">
      <formula>0</formula>
    </cfRule>
  </conditionalFormatting>
  <conditionalFormatting sqref="N71:N72">
    <cfRule type="expression" dxfId="512" priority="79">
      <formula>$J$71=FALSE</formula>
    </cfRule>
    <cfRule type="cellIs" dxfId="511" priority="113" operator="lessThan">
      <formula>0</formula>
    </cfRule>
  </conditionalFormatting>
  <conditionalFormatting sqref="N73:N74 K73:L76">
    <cfRule type="expression" dxfId="510" priority="78">
      <formula>$J$73=FALSE</formula>
    </cfRule>
    <cfRule type="cellIs" dxfId="509" priority="112" operator="lessThan">
      <formula>0</formula>
    </cfRule>
  </conditionalFormatting>
  <conditionalFormatting sqref="N75:N76">
    <cfRule type="expression" dxfId="508" priority="77">
      <formula>$J$75=FALSE</formula>
    </cfRule>
    <cfRule type="cellIs" dxfId="507" priority="111" operator="lessThan">
      <formula>0</formula>
    </cfRule>
  </conditionalFormatting>
  <conditionalFormatting sqref="N77:N78 K77:L78">
    <cfRule type="expression" dxfId="506" priority="76">
      <formula>$J$77=FALSE</formula>
    </cfRule>
    <cfRule type="cellIs" dxfId="505" priority="110" operator="lessThan">
      <formula>0</formula>
    </cfRule>
  </conditionalFormatting>
  <conditionalFormatting sqref="N79:N80 K79:L80">
    <cfRule type="expression" dxfId="504" priority="75">
      <formula>$J$79=FALSE</formula>
    </cfRule>
    <cfRule type="cellIs" dxfId="503" priority="109" operator="lessThan">
      <formula>0</formula>
    </cfRule>
  </conditionalFormatting>
  <conditionalFormatting sqref="N81 K81:L81">
    <cfRule type="expression" dxfId="502" priority="74">
      <formula>$J$81=FALSE</formula>
    </cfRule>
    <cfRule type="cellIs" dxfId="501" priority="108" operator="lessThan">
      <formula>0</formula>
    </cfRule>
  </conditionalFormatting>
  <conditionalFormatting sqref="R47:R48">
    <cfRule type="cellIs" dxfId="500" priority="73" operator="notEqual">
      <formula>0</formula>
    </cfRule>
  </conditionalFormatting>
  <conditionalFormatting sqref="R49:R50">
    <cfRule type="cellIs" dxfId="499" priority="72" operator="notEqual">
      <formula>0</formula>
    </cfRule>
  </conditionalFormatting>
  <conditionalFormatting sqref="R51:R52">
    <cfRule type="cellIs" dxfId="498" priority="71" operator="notEqual">
      <formula>0</formula>
    </cfRule>
  </conditionalFormatting>
  <conditionalFormatting sqref="R53:R54">
    <cfRule type="cellIs" dxfId="497" priority="70" operator="notEqual">
      <formula>0</formula>
    </cfRule>
  </conditionalFormatting>
  <conditionalFormatting sqref="R55:R56">
    <cfRule type="cellIs" dxfId="496" priority="69" operator="notEqual">
      <formula>0</formula>
    </cfRule>
  </conditionalFormatting>
  <conditionalFormatting sqref="R57:R58">
    <cfRule type="cellIs" dxfId="495" priority="68" operator="notEqual">
      <formula>0</formula>
    </cfRule>
  </conditionalFormatting>
  <conditionalFormatting sqref="R59:R60">
    <cfRule type="cellIs" dxfId="494" priority="67" operator="notEqual">
      <formula>0</formula>
    </cfRule>
  </conditionalFormatting>
  <conditionalFormatting sqref="R61:R62">
    <cfRule type="cellIs" dxfId="493" priority="66" operator="notEqual">
      <formula>0</formula>
    </cfRule>
  </conditionalFormatting>
  <conditionalFormatting sqref="R63:R64">
    <cfRule type="cellIs" dxfId="492" priority="65" operator="notEqual">
      <formula>0</formula>
    </cfRule>
  </conditionalFormatting>
  <conditionalFormatting sqref="R65:R66">
    <cfRule type="cellIs" dxfId="491" priority="64" operator="notEqual">
      <formula>0</formula>
    </cfRule>
  </conditionalFormatting>
  <conditionalFormatting sqref="R67:R68">
    <cfRule type="cellIs" dxfId="490" priority="63" operator="notEqual">
      <formula>0</formula>
    </cfRule>
  </conditionalFormatting>
  <conditionalFormatting sqref="R69:R70">
    <cfRule type="cellIs" dxfId="489" priority="62" operator="notEqual">
      <formula>0</formula>
    </cfRule>
  </conditionalFormatting>
  <conditionalFormatting sqref="R71:R72">
    <cfRule type="cellIs" dxfId="488" priority="61" operator="notEqual">
      <formula>0</formula>
    </cfRule>
  </conditionalFormatting>
  <conditionalFormatting sqref="S39:S40">
    <cfRule type="cellIs" dxfId="487" priority="60" operator="notEqual">
      <formula>0</formula>
    </cfRule>
  </conditionalFormatting>
  <conditionalFormatting sqref="S41:S42">
    <cfRule type="cellIs" dxfId="486" priority="59" operator="notEqual">
      <formula>0</formula>
    </cfRule>
  </conditionalFormatting>
  <conditionalFormatting sqref="S43:S44">
    <cfRule type="cellIs" dxfId="485" priority="58" operator="notEqual">
      <formula>0</formula>
    </cfRule>
  </conditionalFormatting>
  <conditionalFormatting sqref="S45:S46">
    <cfRule type="cellIs" dxfId="484" priority="57" operator="notEqual">
      <formula>0</formula>
    </cfRule>
  </conditionalFormatting>
  <conditionalFormatting sqref="X29:Z30">
    <cfRule type="cellIs" dxfId="483" priority="56" operator="notEqual">
      <formula>0</formula>
    </cfRule>
  </conditionalFormatting>
  <conditionalFormatting sqref="X37:Z37">
    <cfRule type="cellIs" dxfId="482" priority="55" operator="notEqual">
      <formula>0</formula>
    </cfRule>
  </conditionalFormatting>
  <conditionalFormatting sqref="X39:Z40">
    <cfRule type="cellIs" dxfId="481" priority="54" operator="notEqual">
      <formula>0</formula>
    </cfRule>
  </conditionalFormatting>
  <conditionalFormatting sqref="X41:Z42">
    <cfRule type="cellIs" dxfId="480" priority="53" operator="notEqual">
      <formula>0</formula>
    </cfRule>
  </conditionalFormatting>
  <conditionalFormatting sqref="X43:Z44">
    <cfRule type="cellIs" dxfId="479" priority="52" operator="notEqual">
      <formula>0</formula>
    </cfRule>
  </conditionalFormatting>
  <conditionalFormatting sqref="X45:Z46">
    <cfRule type="cellIs" dxfId="478" priority="51" operator="notEqual">
      <formula>0</formula>
    </cfRule>
  </conditionalFormatting>
  <conditionalFormatting sqref="X73:Z74">
    <cfRule type="cellIs" dxfId="477" priority="50" operator="notEqual">
      <formula>0</formula>
    </cfRule>
  </conditionalFormatting>
  <conditionalFormatting sqref="X75:Z76">
    <cfRule type="cellIs" dxfId="476" priority="49" operator="notEqual">
      <formula>0</formula>
    </cfRule>
  </conditionalFormatting>
  <conditionalFormatting sqref="X77:Z78">
    <cfRule type="cellIs" dxfId="475" priority="48" operator="notEqual">
      <formula>0</formula>
    </cfRule>
  </conditionalFormatting>
  <conditionalFormatting sqref="X79:Z80">
    <cfRule type="cellIs" dxfId="474" priority="47" operator="notEqual">
      <formula>0</formula>
    </cfRule>
  </conditionalFormatting>
  <conditionalFormatting sqref="X81:Z81">
    <cfRule type="cellIs" dxfId="473" priority="46" operator="notEqual">
      <formula>0</formula>
    </cfRule>
  </conditionalFormatting>
  <conditionalFormatting sqref="W11:W12">
    <cfRule type="cellIs" dxfId="472" priority="44" operator="notEqual">
      <formula>0</formula>
    </cfRule>
  </conditionalFormatting>
  <conditionalFormatting sqref="X11:Z12">
    <cfRule type="cellIs" dxfId="471" priority="43" operator="notEqual">
      <formula>0</formula>
    </cfRule>
  </conditionalFormatting>
  <conditionalFormatting sqref="P38">
    <cfRule type="expression" dxfId="470" priority="326" stopIfTrue="1">
      <formula>$P$38&gt;$G$5</formula>
    </cfRule>
    <cfRule type="expression" dxfId="469" priority="327" stopIfTrue="1">
      <formula>$P$38&lt;$F$5</formula>
    </cfRule>
    <cfRule type="expression" dxfId="468" priority="328">
      <formula>$P$38&gt;((($G$5-$F$5)/10*9)+$F$5)</formula>
    </cfRule>
    <cfRule type="expression" dxfId="467" priority="329">
      <formula>$P$38&gt;$F$5</formula>
    </cfRule>
  </conditionalFormatting>
  <conditionalFormatting sqref="P82">
    <cfRule type="expression" dxfId="466" priority="330" stopIfTrue="1">
      <formula>$P$82&gt;$G$6</formula>
    </cfRule>
    <cfRule type="expression" dxfId="465" priority="331" stopIfTrue="1">
      <formula>$P$82&lt;$F$6</formula>
    </cfRule>
    <cfRule type="expression" dxfId="464" priority="332">
      <formula>$P$82&gt;((($G$6-$F$6)/10*9)+$F$6)</formula>
    </cfRule>
    <cfRule type="expression" dxfId="463" priority="333">
      <formula>$P$82&gt;$F$6</formula>
    </cfRule>
  </conditionalFormatting>
  <conditionalFormatting sqref="D5:D6">
    <cfRule type="cellIs" dxfId="462" priority="179" stopIfTrue="1" operator="lessThan">
      <formula>0</formula>
    </cfRule>
    <cfRule type="cellIs" dxfId="461" priority="180" operator="greaterThan">
      <formula>2000</formula>
    </cfRule>
  </conditionalFormatting>
  <conditionalFormatting sqref="D5">
    <cfRule type="expression" dxfId="460" priority="40">
      <formula>$O$7=1</formula>
    </cfRule>
    <cfRule type="expression" dxfId="459" priority="178" stopIfTrue="1">
      <formula>$J$7=FALSE</formula>
    </cfRule>
  </conditionalFormatting>
  <conditionalFormatting sqref="D6">
    <cfRule type="expression" dxfId="458" priority="38">
      <formula>$J$8=FALSE</formula>
    </cfRule>
    <cfRule type="expression" dxfId="457" priority="39">
      <formula>$O$8=1</formula>
    </cfRule>
  </conditionalFormatting>
  <conditionalFormatting sqref="M100 W100">
    <cfRule type="expression" dxfId="456" priority="343">
      <formula>$M$101&gt;0</formula>
    </cfRule>
  </conditionalFormatting>
  <conditionalFormatting sqref="L100 U100">
    <cfRule type="expression" dxfId="455" priority="346">
      <formula>$L$101&gt;0</formula>
    </cfRule>
  </conditionalFormatting>
  <conditionalFormatting sqref="K100">
    <cfRule type="expression" dxfId="454" priority="347">
      <formula>$K$101&gt;0</formula>
    </cfRule>
  </conditionalFormatting>
  <conditionalFormatting sqref="K35:L36">
    <cfRule type="expression" dxfId="453" priority="35">
      <formula>$J$13=FALSE</formula>
    </cfRule>
    <cfRule type="cellIs" dxfId="452" priority="36" operator="lessThan">
      <formula>0</formula>
    </cfRule>
    <cfRule type="cellIs" dxfId="451" priority="37" operator="between">
      <formula>1</formula>
      <formula>11</formula>
    </cfRule>
  </conditionalFormatting>
  <conditionalFormatting sqref="K39:L40">
    <cfRule type="cellIs" dxfId="450" priority="32" operator="lessThan">
      <formula>0</formula>
    </cfRule>
    <cfRule type="cellIs" dxfId="449" priority="33" operator="between">
      <formula>1</formula>
      <formula>11</formula>
    </cfRule>
    <cfRule type="expression" dxfId="448" priority="34">
      <formula>$J$11=FALSE</formula>
    </cfRule>
  </conditionalFormatting>
  <conditionalFormatting sqref="K41:L46">
    <cfRule type="expression" dxfId="447" priority="29">
      <formula>$J$13=FALSE</formula>
    </cfRule>
    <cfRule type="cellIs" dxfId="446" priority="30" operator="lessThan">
      <formula>0</formula>
    </cfRule>
    <cfRule type="cellIs" dxfId="445" priority="31" operator="between">
      <formula>1</formula>
      <formula>11</formula>
    </cfRule>
  </conditionalFormatting>
  <conditionalFormatting sqref="K47:L62">
    <cfRule type="expression" dxfId="444" priority="26">
      <formula>$J$13=FALSE</formula>
    </cfRule>
    <cfRule type="cellIs" dxfId="443" priority="27" operator="lessThan">
      <formula>0</formula>
    </cfRule>
    <cfRule type="cellIs" dxfId="442" priority="28" operator="between">
      <formula>1</formula>
      <formula>11</formula>
    </cfRule>
  </conditionalFormatting>
  <conditionalFormatting sqref="K65:L66">
    <cfRule type="expression" dxfId="441" priority="24">
      <formula>$J$29=FALSE</formula>
    </cfRule>
    <cfRule type="cellIs" dxfId="440" priority="25" operator="lessThan">
      <formula>0</formula>
    </cfRule>
  </conditionalFormatting>
  <conditionalFormatting sqref="K71:L72">
    <cfRule type="expression" dxfId="439" priority="20">
      <formula>$J$69=FALSE</formula>
    </cfRule>
    <cfRule type="cellIs" dxfId="438" priority="21" operator="lessThan">
      <formula>0</formula>
    </cfRule>
  </conditionalFormatting>
  <conditionalFormatting sqref="N39:N46 N61:N62 N69:N70">
    <cfRule type="expression" dxfId="437" priority="18">
      <formula>$E$6="Ano"</formula>
    </cfRule>
  </conditionalFormatting>
  <conditionalFormatting sqref="P9">
    <cfRule type="expression" dxfId="436" priority="14" stopIfTrue="1">
      <formula>$P$38&gt;$G$5</formula>
    </cfRule>
    <cfRule type="expression" dxfId="435" priority="15" stopIfTrue="1">
      <formula>$P$38&lt;$F$5</formula>
    </cfRule>
    <cfRule type="expression" dxfId="434" priority="16">
      <formula>$P$38&gt;((($G$5-$F$5)/10*9)+$F$5)</formula>
    </cfRule>
    <cfRule type="expression" dxfId="433" priority="17">
      <formula>$P$38&gt;$F$5</formula>
    </cfRule>
  </conditionalFormatting>
  <conditionalFormatting sqref="P10">
    <cfRule type="expression" dxfId="432" priority="10" stopIfTrue="1">
      <formula>$P$82&gt;$G$6</formula>
    </cfRule>
    <cfRule type="expression" dxfId="431" priority="11" stopIfTrue="1">
      <formula>$P$82&lt;$F$6</formula>
    </cfRule>
    <cfRule type="expression" dxfId="430" priority="12">
      <formula>$P$82&gt;((($G$6-$F$6)/10*9)+$F$6)</formula>
    </cfRule>
    <cfRule type="expression" dxfId="429" priority="13">
      <formula>$P$82&gt;$F$6</formula>
    </cfRule>
  </conditionalFormatting>
  <conditionalFormatting sqref="N33:N34">
    <cfRule type="expression" dxfId="428" priority="9">
      <formula>$E$5="Ano"</formula>
    </cfRule>
  </conditionalFormatting>
  <conditionalFormatting sqref="N11:N12">
    <cfRule type="expression" dxfId="427" priority="8">
      <formula>$E$5="Ano"</formula>
    </cfRule>
  </conditionalFormatting>
  <conditionalFormatting sqref="N13:N14">
    <cfRule type="expression" dxfId="426" priority="7">
      <formula>$E$5="Ano"</formula>
    </cfRule>
  </conditionalFormatting>
  <conditionalFormatting sqref="N51">
    <cfRule type="expression" dxfId="425" priority="4">
      <formula>$E$6="Ano"</formula>
    </cfRule>
  </conditionalFormatting>
  <conditionalFormatting sqref="N55">
    <cfRule type="expression" dxfId="424" priority="3">
      <formula>$E$6="Ano"</formula>
    </cfRule>
  </conditionalFormatting>
  <conditionalFormatting sqref="N59">
    <cfRule type="expression" dxfId="423" priority="2">
      <formula>$E$6="Ano"</formula>
    </cfRule>
  </conditionalFormatting>
  <conditionalFormatting sqref="N19">
    <cfRule type="expression" dxfId="422" priority="1">
      <formula>$E$5="Ano"</formula>
    </cfRule>
  </conditionalFormatting>
  <dataValidations count="2">
    <dataValidation type="list" allowBlank="1" showInputMessage="1" showErrorMessage="1" sqref="E5:E6">
      <formula1>"Ano,Ne"</formula1>
    </dataValidation>
    <dataValidation type="whole" allowBlank="1" showInputMessage="1" showErrorMessage="1" sqref="N11:N37 N39:N81">
      <formula1>0</formula1>
      <formula2>999999</formula2>
    </dataValidation>
  </dataValidations>
  <hyperlinks>
    <hyperlink ref="B1:D1" location="'Hlavní strana'!A1" display="zpět na hlavní stranu"/>
  </hyperlinks>
  <pageMargins left="0.31496062992125984" right="0.31496062992125984" top="0.39370078740157483" bottom="0.19685039370078741" header="0.31496062992125984" footer="0.31496062992125984"/>
  <pageSetup paperSize="9" scale="64" fitToHeight="0" orientation="landscape" r:id="rId1"/>
  <rowBreaks count="2" manualBreakCount="2">
    <brk id="38" min="1" max="29" man="1"/>
    <brk id="84" min="1" max="29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15OPMSMT0001-28-26339</_dlc_DocId>
    <_dlc_DocIdUrl xmlns="0104a4cd-1400-468e-be1b-c7aad71d7d5a">
      <Url>http://op.msmt.cz/_layouts/15/DocIdRedir.aspx?ID=15OPMSMT0001-28-26339</Url>
      <Description>15OPMSMT0001-28-26339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59113F-06FA-4342-9518-4179D04011EB}"/>
</file>

<file path=customXml/itemProps2.xml><?xml version="1.0" encoding="utf-8"?>
<ds:datastoreItem xmlns:ds="http://schemas.openxmlformats.org/officeDocument/2006/customXml" ds:itemID="{4E2BB4BE-5D38-4B52-B3FB-02A316D185F5}"/>
</file>

<file path=customXml/itemProps3.xml><?xml version="1.0" encoding="utf-8"?>
<ds:datastoreItem xmlns:ds="http://schemas.openxmlformats.org/officeDocument/2006/customXml" ds:itemID="{496C8507-BCC9-4E6E-BD00-00A048FE828A}"/>
</file>

<file path=customXml/itemProps4.xml><?xml version="1.0" encoding="utf-8"?>
<ds:datastoreItem xmlns:ds="http://schemas.openxmlformats.org/officeDocument/2006/customXml" ds:itemID="{D73C99A6-EF12-418B-A7F2-579A51064C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Hlavní strana</vt:lpstr>
      <vt:lpstr>ZŠ</vt:lpstr>
      <vt:lpstr>MŠ</vt:lpstr>
      <vt:lpstr>MŠ + ZŠ</vt:lpstr>
      <vt:lpstr>MŠ!Názvy_tisku</vt:lpstr>
      <vt:lpstr>'MŠ + ZŠ'!Názvy_tisku</vt:lpstr>
      <vt:lpstr>ZŠ!Názvy_tisku</vt:lpstr>
      <vt:lpstr>'Hlavní strana'!Oblast_tisku</vt:lpstr>
      <vt:lpstr>MŠ!Oblast_tisku</vt:lpstr>
      <vt:lpstr>'MŠ + ZŠ'!Oblast_tisku</vt:lpstr>
      <vt:lpstr>ZŠ!Oblast_tisku</vt:lpstr>
    </vt:vector>
  </TitlesOfParts>
  <Company>MSMT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KALKULAČKA_OPVVV</dc:title>
  <dc:creator>Soběslavská Jana</dc:creator>
  <cp:keywords>OPVVV</cp:keywords>
  <cp:lastModifiedBy>Vícha Jiří</cp:lastModifiedBy>
  <cp:lastPrinted>2016-06-22T21:05:48Z</cp:lastPrinted>
  <dcterms:created xsi:type="dcterms:W3CDTF">2016-02-29T09:42:03Z</dcterms:created>
  <dcterms:modified xsi:type="dcterms:W3CDTF">2016-06-23T12:48:00Z</dcterms:modified>
  <cp:contentStatus>_final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88c4f701-9345-461c-bcd9-93f498382789</vt:lpwstr>
  </property>
</Properties>
</file>